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240" activeTab="1"/>
  </bookViews>
  <sheets>
    <sheet name="Budget" sheetId="1" r:id="rId1"/>
    <sheet name="Work Plan" sheetId="2" r:id="rId2"/>
  </sheets>
  <definedNames>
    <definedName name="_xlnm.Print_Area" localSheetId="1">'Work Plan'!$A$1:$Z$33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E43"/>
  <c r="F43"/>
  <c r="G43"/>
  <c r="E34"/>
  <c r="F34"/>
  <c r="G34"/>
  <c r="E29"/>
  <c r="F29"/>
  <c r="G29"/>
  <c r="F23"/>
  <c r="G23"/>
  <c r="E23"/>
  <c r="D23"/>
  <c r="D34"/>
  <c r="D43"/>
  <c r="D29"/>
  <c r="C23"/>
  <c r="C29"/>
  <c r="C34"/>
  <c r="C43"/>
  <c r="G10" l="1"/>
  <c r="F10"/>
  <c r="E10"/>
  <c r="D10"/>
  <c r="C10"/>
  <c r="C45" l="1"/>
  <c r="C46"/>
  <c r="C14"/>
  <c r="E45"/>
  <c r="E14"/>
  <c r="G45"/>
  <c r="G14"/>
  <c r="D14"/>
  <c r="D45"/>
  <c r="D46"/>
  <c r="F45"/>
  <c r="F14"/>
  <c r="G46"/>
  <c r="F46"/>
  <c r="E46"/>
  <c r="F15" l="1"/>
  <c r="F17"/>
  <c r="F16"/>
  <c r="D15"/>
  <c r="D17"/>
  <c r="D16"/>
  <c r="D47"/>
  <c r="G15"/>
  <c r="G17"/>
  <c r="G16"/>
  <c r="G18" s="1"/>
  <c r="E16"/>
  <c r="E15"/>
  <c r="E17"/>
  <c r="C17"/>
  <c r="C15"/>
  <c r="C16"/>
  <c r="C47"/>
  <c r="F47"/>
  <c r="E47"/>
  <c r="G47"/>
  <c r="C18" l="1"/>
  <c r="C48" s="1"/>
  <c r="C49" s="1"/>
  <c r="F18"/>
  <c r="F48" s="1"/>
  <c r="F49" s="1"/>
  <c r="E18"/>
  <c r="D18"/>
  <c r="D48" s="1"/>
  <c r="D49" s="1"/>
  <c r="E48"/>
  <c r="E49" s="1"/>
  <c r="G48"/>
  <c r="G49" s="1"/>
</calcChain>
</file>

<file path=xl/sharedStrings.xml><?xml version="1.0" encoding="utf-8"?>
<sst xmlns="http://schemas.openxmlformats.org/spreadsheetml/2006/main" count="325" uniqueCount="125">
  <si>
    <t xml:space="preserve">Personnel </t>
  </si>
  <si>
    <t>NSSF Charges</t>
  </si>
  <si>
    <t>Withhold Tax</t>
  </si>
  <si>
    <t xml:space="preserve">Net Payments </t>
  </si>
  <si>
    <t xml:space="preserve">Travels </t>
  </si>
  <si>
    <t xml:space="preserve">Subsistence allowances on foriegn missions </t>
  </si>
  <si>
    <t xml:space="preserve">Local travel allowances </t>
  </si>
  <si>
    <t xml:space="preserve">Local Travel Fares </t>
  </si>
  <si>
    <t xml:space="preserve">Medical Insurance </t>
  </si>
  <si>
    <t xml:space="preserve">Equiment and Capital Assets </t>
  </si>
  <si>
    <t xml:space="preserve">Computers </t>
  </si>
  <si>
    <t xml:space="preserve">Vehicles </t>
  </si>
  <si>
    <t xml:space="preserve">Assorted Communication equipements </t>
  </si>
  <si>
    <t>Core Programs/Sevices costs</t>
  </si>
  <si>
    <t xml:space="preserve">Trainings/Local Capacity building </t>
  </si>
  <si>
    <t xml:space="preserve">Supplies and Deliveries </t>
  </si>
  <si>
    <t>Social Mobilisations and Coordinations</t>
  </si>
  <si>
    <r>
      <t xml:space="preserve">Year Two </t>
    </r>
    <r>
      <rPr>
        <sz val="10"/>
        <color rgb="FF000000"/>
        <rFont val="Arial"/>
        <family val="2"/>
      </rPr>
      <t>(UgShs)</t>
    </r>
  </si>
  <si>
    <r>
      <t xml:space="preserve">Year One </t>
    </r>
    <r>
      <rPr>
        <sz val="10"/>
        <color rgb="FF000000"/>
        <rFont val="Arial"/>
        <family val="2"/>
      </rPr>
      <t>(UgShs)</t>
    </r>
  </si>
  <si>
    <r>
      <t xml:space="preserve">Year Three </t>
    </r>
    <r>
      <rPr>
        <sz val="10"/>
        <color rgb="FF000000"/>
        <rFont val="Arial"/>
        <family val="2"/>
      </rPr>
      <t>(UgShs)</t>
    </r>
  </si>
  <si>
    <r>
      <t xml:space="preserve">Year Four </t>
    </r>
    <r>
      <rPr>
        <sz val="10"/>
        <color rgb="FF000000"/>
        <rFont val="Arial"/>
        <family val="2"/>
      </rPr>
      <t>(UgShs)</t>
    </r>
  </si>
  <si>
    <r>
      <t xml:space="preserve">Year Five </t>
    </r>
    <r>
      <rPr>
        <sz val="10"/>
        <color rgb="FF000000"/>
        <rFont val="Arial"/>
        <family val="2"/>
      </rPr>
      <t>(UgShs)</t>
    </r>
  </si>
  <si>
    <t xml:space="preserve">Operational Costs </t>
  </si>
  <si>
    <t>Office Rent</t>
  </si>
  <si>
    <t xml:space="preserve">Telephone Charges </t>
  </si>
  <si>
    <t xml:space="preserve">Office Utilities </t>
  </si>
  <si>
    <t xml:space="preserve">Staionery </t>
  </si>
  <si>
    <t xml:space="preserve">Vehicle Fuel and Manatenance </t>
  </si>
  <si>
    <t>Other Expenses</t>
  </si>
  <si>
    <t xml:space="preserve">Bank Charges </t>
  </si>
  <si>
    <t>Audit Charges</t>
  </si>
  <si>
    <t>Net Income/Loss</t>
  </si>
  <si>
    <t>Donations and Grants</t>
  </si>
  <si>
    <t xml:space="preserve">Fundraising Activities </t>
  </si>
  <si>
    <t xml:space="preserve">Organisation incomes </t>
  </si>
  <si>
    <t xml:space="preserve">EXPENDITURES </t>
  </si>
  <si>
    <t xml:space="preserve">INCOMES </t>
  </si>
  <si>
    <t>Vehicle Rentals</t>
  </si>
  <si>
    <t xml:space="preserve">Funiture and Fittings </t>
  </si>
  <si>
    <t>Internet subscription and Online systems</t>
  </si>
  <si>
    <t>Q1</t>
  </si>
  <si>
    <t>Q2</t>
  </si>
  <si>
    <t>Q3</t>
  </si>
  <si>
    <t>Q4</t>
  </si>
  <si>
    <t>Year One</t>
  </si>
  <si>
    <t>Year Two</t>
  </si>
  <si>
    <t>Year Three</t>
  </si>
  <si>
    <t>Year Four</t>
  </si>
  <si>
    <t>Year Five</t>
  </si>
  <si>
    <t>Core Indicators</t>
  </si>
  <si>
    <t xml:space="preserve">Targets </t>
  </si>
  <si>
    <t xml:space="preserve">Outocme &amp; Output Statement </t>
  </si>
  <si>
    <t>Output 1.1.1</t>
  </si>
  <si>
    <t>THEME 1</t>
  </si>
  <si>
    <t>Outcome 1:2</t>
  </si>
  <si>
    <t>Outcome 1:3</t>
  </si>
  <si>
    <t>Output 1.2.1</t>
  </si>
  <si>
    <t>Output 1.3.1</t>
  </si>
  <si>
    <t>Output 1.3.2</t>
  </si>
  <si>
    <t>THEME 2</t>
  </si>
  <si>
    <t>Outcome 2:1</t>
  </si>
  <si>
    <t>Outcome 1:1</t>
  </si>
  <si>
    <t>Output 2.2.1</t>
  </si>
  <si>
    <t>Output 2.2.2</t>
  </si>
  <si>
    <t>THEME 3</t>
  </si>
  <si>
    <t>Outcome 3:1</t>
  </si>
  <si>
    <t>Output 3.1.1</t>
  </si>
  <si>
    <t>Outcome 3:2</t>
  </si>
  <si>
    <t>Output 3.2.1</t>
  </si>
  <si>
    <t>Output 3.1.2</t>
  </si>
  <si>
    <t>Output 3.1.3</t>
  </si>
  <si>
    <t>THEME 4</t>
  </si>
  <si>
    <t>Outcome 4:1</t>
  </si>
  <si>
    <t>Output 4.1.1</t>
  </si>
  <si>
    <t>Output 4.1.2</t>
  </si>
  <si>
    <t>Link to Logframe</t>
  </si>
  <si>
    <t>X</t>
  </si>
  <si>
    <t xml:space="preserve">30 forum sessions </t>
  </si>
  <si>
    <t xml:space="preserve"># of sessions </t>
  </si>
  <si>
    <t xml:space="preserve">50 networks </t>
  </si>
  <si>
    <t xml:space="preserve"># of networks </t>
  </si>
  <si>
    <t xml:space="preserve">3 Annual Sessions </t>
  </si>
  <si>
    <t xml:space="preserve">50 start-ups </t>
  </si>
  <si>
    <t xml:space="preserve">Strengthening local coordination systems and dissemination of the national policy and plans </t>
  </si>
  <si>
    <t>Particpation in national/local coordination system on implementation of development programs</t>
  </si>
  <si>
    <t>STRENGTHEN PARTNERNSHIPS AND COLLABORATIONS</t>
  </si>
  <si>
    <t xml:space="preserve">PURSUE FUNDING OPPORTUNITIES </t>
  </si>
  <si>
    <t>EVALUATE ONGOING PROGRAMS</t>
  </si>
  <si>
    <t xml:space="preserve">Support the ongoing initiatives in selected disadvantaged communities </t>
  </si>
  <si>
    <t xml:space="preserve">Support training of beneficiaries on health related bussiness </t>
  </si>
  <si>
    <t>1,000 beneficiaries (700 male &amp; 300 females)</t>
  </si>
  <si>
    <t># of people trained (M/F)</t>
  </si>
  <si>
    <t xml:space="preserve">Support the piloting and start-up of health projects </t>
  </si>
  <si>
    <t># of start-up  health projects</t>
  </si>
  <si>
    <t>Support health programs in the community for better service delivery</t>
  </si>
  <si>
    <t xml:space="preserve">Develop and establish our online tracking tool for our monthly activities in communities </t>
  </si>
  <si>
    <t xml:space="preserve">10 help centres </t>
  </si>
  <si>
    <t># of centres</t>
  </si>
  <si>
    <t xml:space="preserve">Formation and Strengthening of local health networks among selected at risk communities </t>
  </si>
  <si>
    <t xml:space="preserve">Organise local symposuims and awareness session on pressing health issues among the community Members </t>
  </si>
  <si>
    <t>Increase participation in institutions of learning</t>
  </si>
  <si>
    <t>Start on the presentations of research fundings of health projects at conferences and Universities</t>
  </si>
  <si>
    <t>10 presentations</t>
  </si>
  <si>
    <t># of presentations made</t>
  </si>
  <si>
    <t>Strengthened cordination and collaborations with development partners</t>
  </si>
  <si>
    <t xml:space="preserve">Build new partnerships locally and globally  </t>
  </si>
  <si>
    <t xml:space="preserve">20 partners identified </t>
  </si>
  <si>
    <t># of donors, # of foundations and partnerships reached</t>
  </si>
  <si>
    <t xml:space="preserve">The organisation able to receive funding at the right time </t>
  </si>
  <si>
    <t>Projects supported and Implemented as planned in the workplan without delay</t>
  </si>
  <si>
    <t>10 projects</t>
  </si>
  <si>
    <t xml:space="preserve"># of projects supported </t>
  </si>
  <si>
    <t># of local forum identified</t>
  </si>
  <si>
    <t xml:space="preserve">3 Active group </t>
  </si>
  <si>
    <t># of groups</t>
  </si>
  <si>
    <t xml:space="preserve">Advocate for inclusing implementatiom of National Health  programs at the various levels </t>
  </si>
  <si>
    <t>Enough funds availabe for the implementation of health projects</t>
  </si>
  <si>
    <t>Outcome2:1.1</t>
  </si>
  <si>
    <t>VISIBILITY AND ACCESSIBILITY</t>
  </si>
  <si>
    <t>Ongoing participation in both Local and International NGO activities</t>
  </si>
  <si>
    <t>Strengthen cordination and collaborations with local and International development actors</t>
  </si>
  <si>
    <t>Participate in the Working  thematic Groups</t>
  </si>
  <si>
    <t>2019-2021,WORKPLAN</t>
  </si>
  <si>
    <t>SEVAC FOUNDATION-UGANDA</t>
  </si>
  <si>
    <t xml:space="preserve">2019/2021, BUDGET PROJECTION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</si>
</sst>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.00&quot; FB&quot;_-;\-* #,##0.00&quot; FB&quot;_-;_-* \-??&quot; FB&quot;_-;_-@_-"/>
  </numFmts>
  <fonts count="16">
    <font>
      <sz val="11"/>
      <color theme="1"/>
      <name val="Calibri"/>
      <family val="2"/>
      <scheme val="minor"/>
    </font>
    <font>
      <sz val="10"/>
      <color theme="1"/>
      <name val="Century Schoolbook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ed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Dashed">
        <color indexed="64"/>
      </right>
      <top/>
      <bottom style="medium">
        <color rgb="FFFFFFFF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medium">
        <color rgb="FFFFFFFF"/>
      </bottom>
      <diagonal/>
    </border>
    <border>
      <left/>
      <right style="medium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/>
    <xf numFmtId="4" fontId="2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4" fontId="2" fillId="5" borderId="1" xfId="0" applyNumberFormat="1" applyFont="1" applyFill="1" applyBorder="1" applyAlignment="1">
      <alignment vertical="center"/>
    </xf>
    <xf numFmtId="4" fontId="2" fillId="5" borderId="2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5" borderId="2" xfId="0" applyNumberFormat="1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0" fillId="0" borderId="0" xfId="0" applyNumberFormat="1"/>
    <xf numFmtId="0" fontId="0" fillId="0" borderId="0" xfId="0"/>
    <xf numFmtId="0" fontId="10" fillId="7" borderId="12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8" borderId="9" xfId="0" applyFont="1" applyFill="1" applyBorder="1" applyAlignment="1">
      <alignment vertical="center"/>
    </xf>
    <xf numFmtId="0" fontId="10" fillId="8" borderId="19" xfId="0" applyFont="1" applyFill="1" applyBorder="1" applyAlignment="1">
      <alignment vertical="center"/>
    </xf>
    <xf numFmtId="0" fontId="10" fillId="8" borderId="11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8" fillId="11" borderId="0" xfId="4" applyFont="1" applyFill="1" applyAlignment="1">
      <alignment wrapText="1"/>
    </xf>
    <xf numFmtId="0" fontId="9" fillId="11" borderId="15" xfId="4" applyFont="1" applyFill="1" applyBorder="1" applyAlignment="1">
      <alignment horizontal="center" wrapText="1"/>
    </xf>
    <xf numFmtId="0" fontId="9" fillId="11" borderId="9" xfId="4" applyFont="1" applyFill="1" applyBorder="1" applyAlignment="1">
      <alignment horizontal="center"/>
    </xf>
    <xf numFmtId="0" fontId="10" fillId="7" borderId="1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10" borderId="22" xfId="0" applyFont="1" applyFill="1" applyBorder="1" applyAlignment="1">
      <alignment horizontal="left" vertical="center"/>
    </xf>
    <xf numFmtId="0" fontId="12" fillId="10" borderId="23" xfId="0" applyFont="1" applyFill="1" applyBorder="1" applyAlignment="1">
      <alignment horizontal="left" vertical="center"/>
    </xf>
    <xf numFmtId="0" fontId="12" fillId="10" borderId="24" xfId="0" applyFont="1" applyFill="1" applyBorder="1" applyAlignment="1">
      <alignment horizontal="left" vertical="center"/>
    </xf>
    <xf numFmtId="0" fontId="9" fillId="11" borderId="14" xfId="4" applyFont="1" applyFill="1" applyBorder="1" applyAlignment="1">
      <alignment horizontal="center" wrapText="1"/>
    </xf>
    <xf numFmtId="0" fontId="9" fillId="11" borderId="17" xfId="4" applyFont="1" applyFill="1" applyBorder="1" applyAlignment="1">
      <alignment horizontal="center" wrapText="1"/>
    </xf>
    <xf numFmtId="0" fontId="9" fillId="11" borderId="10" xfId="4" applyFont="1" applyFill="1" applyBorder="1" applyAlignment="1">
      <alignment horizontal="center"/>
    </xf>
    <xf numFmtId="0" fontId="9" fillId="11" borderId="13" xfId="4" applyFont="1" applyFill="1" applyBorder="1" applyAlignment="1">
      <alignment horizontal="center"/>
    </xf>
    <xf numFmtId="0" fontId="9" fillId="11" borderId="11" xfId="4" applyFont="1" applyFill="1" applyBorder="1" applyAlignment="1">
      <alignment horizontal="center"/>
    </xf>
    <xf numFmtId="0" fontId="10" fillId="9" borderId="22" xfId="0" applyFont="1" applyFill="1" applyBorder="1" applyAlignment="1">
      <alignment horizontal="left" vertical="center"/>
    </xf>
    <xf numFmtId="0" fontId="10" fillId="9" borderId="23" xfId="0" applyFont="1" applyFill="1" applyBorder="1" applyAlignment="1">
      <alignment horizontal="left" vertical="center"/>
    </xf>
    <xf numFmtId="0" fontId="10" fillId="9" borderId="24" xfId="0" applyFont="1" applyFill="1" applyBorder="1" applyAlignment="1">
      <alignment horizontal="left" vertical="center"/>
    </xf>
    <xf numFmtId="0" fontId="10" fillId="9" borderId="25" xfId="0" applyFont="1" applyFill="1" applyBorder="1" applyAlignment="1">
      <alignment horizontal="left" vertical="center"/>
    </xf>
    <xf numFmtId="0" fontId="10" fillId="9" borderId="26" xfId="0" applyFont="1" applyFill="1" applyBorder="1" applyAlignment="1">
      <alignment horizontal="left" vertical="center"/>
    </xf>
    <xf numFmtId="0" fontId="10" fillId="9" borderId="27" xfId="0" applyFont="1" applyFill="1" applyBorder="1" applyAlignment="1">
      <alignment horizontal="left" vertical="center"/>
    </xf>
    <xf numFmtId="0" fontId="12" fillId="10" borderId="22" xfId="0" applyFont="1" applyFill="1" applyBorder="1" applyAlignment="1">
      <alignment horizontal="left" vertical="center"/>
    </xf>
    <xf numFmtId="0" fontId="12" fillId="10" borderId="23" xfId="0" applyFont="1" applyFill="1" applyBorder="1" applyAlignment="1">
      <alignment horizontal="left" vertical="center"/>
    </xf>
    <xf numFmtId="0" fontId="12" fillId="10" borderId="24" xfId="0" applyFont="1" applyFill="1" applyBorder="1" applyAlignment="1">
      <alignment horizontal="left" vertical="center"/>
    </xf>
  </cellXfs>
  <cellStyles count="23">
    <cellStyle name="Comma 2" xfId="5"/>
    <cellStyle name="Comma 2 2" xfId="16"/>
    <cellStyle name="Comma 2 3" xfId="15"/>
    <cellStyle name="Comma 3" xfId="8"/>
    <cellStyle name="Comma 3 2" xfId="3"/>
    <cellStyle name="Comma 3 2 2" xfId="12"/>
    <cellStyle name="Comma 3 3" xfId="17"/>
    <cellStyle name="Comma 4" xfId="14"/>
    <cellStyle name="Comma 5" xfId="11"/>
    <cellStyle name="Currency 2" xfId="13"/>
    <cellStyle name="Normal" xfId="0" builtinId="0"/>
    <cellStyle name="Normal 10" xfId="4"/>
    <cellStyle name="Normal 2" xfId="2"/>
    <cellStyle name="Normal 2 2" xfId="10"/>
    <cellStyle name="Normal 2_Master_Chad_Budget_Oct 22" xfId="7"/>
    <cellStyle name="Normal 3" xfId="6"/>
    <cellStyle name="Normal 3 2" xfId="18"/>
    <cellStyle name="Normal 4" xfId="1"/>
    <cellStyle name="Percent 2" xfId="9"/>
    <cellStyle name="Percent 2 2" xfId="20"/>
    <cellStyle name="Percent 2 3" xfId="19"/>
    <cellStyle name="Percent 3" xfId="21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53"/>
  <sheetViews>
    <sheetView view="pageBreakPreview" zoomScale="120" zoomScaleNormal="90" zoomScaleSheetLayoutView="120" workbookViewId="0">
      <selection activeCell="D7" sqref="D7"/>
    </sheetView>
  </sheetViews>
  <sheetFormatPr defaultRowHeight="15"/>
  <cols>
    <col min="1" max="1" width="2.85546875" customWidth="1"/>
    <col min="2" max="2" width="40.5703125" customWidth="1"/>
    <col min="3" max="3" width="17.85546875" customWidth="1"/>
    <col min="4" max="4" width="18.28515625" customWidth="1"/>
    <col min="5" max="5" width="19" customWidth="1"/>
    <col min="6" max="6" width="19.28515625" customWidth="1"/>
    <col min="7" max="7" width="17.85546875" customWidth="1"/>
    <col min="8" max="8" width="4.42578125" customWidth="1"/>
    <col min="10" max="10" width="13.5703125" bestFit="1" customWidth="1"/>
  </cols>
  <sheetData>
    <row r="2" spans="2:9" ht="23.25">
      <c r="B2" s="47" t="s">
        <v>123</v>
      </c>
      <c r="C2" s="48" t="s">
        <v>124</v>
      </c>
    </row>
    <row r="3" spans="2:9" ht="6" customHeight="1"/>
    <row r="4" spans="2:9" ht="5.25" customHeight="1"/>
    <row r="5" spans="2:9" ht="15.75" thickBot="1">
      <c r="B5" s="19"/>
      <c r="C5" s="20" t="s">
        <v>18</v>
      </c>
      <c r="D5" s="20" t="s">
        <v>17</v>
      </c>
      <c r="E5" s="21" t="s">
        <v>19</v>
      </c>
      <c r="F5" s="21" t="s">
        <v>20</v>
      </c>
      <c r="G5" s="1" t="s">
        <v>21</v>
      </c>
    </row>
    <row r="6" spans="2:9" ht="15.75">
      <c r="B6" s="6" t="s">
        <v>36</v>
      </c>
      <c r="C6" s="7"/>
      <c r="D6" s="7"/>
      <c r="E6" s="6"/>
      <c r="F6" s="6"/>
      <c r="G6" s="6"/>
      <c r="I6" s="5"/>
    </row>
    <row r="7" spans="2:9" ht="16.5" thickBot="1">
      <c r="B7" s="16" t="s">
        <v>32</v>
      </c>
      <c r="C7" s="22">
        <v>90000000</v>
      </c>
      <c r="D7" s="22">
        <v>320500000</v>
      </c>
      <c r="E7" s="22">
        <v>300000000</v>
      </c>
      <c r="F7" s="22">
        <v>4500000000</v>
      </c>
      <c r="G7" s="22">
        <v>500000000</v>
      </c>
      <c r="I7" s="5"/>
    </row>
    <row r="8" spans="2:9" ht="16.5" thickBot="1">
      <c r="B8" s="16" t="s">
        <v>33</v>
      </c>
      <c r="C8" s="22">
        <v>0</v>
      </c>
      <c r="D8" s="22">
        <v>12000000</v>
      </c>
      <c r="E8" s="22">
        <v>20000000</v>
      </c>
      <c r="F8" s="22">
        <v>20000000</v>
      </c>
      <c r="G8" s="22">
        <v>30000000</v>
      </c>
      <c r="I8" s="5"/>
    </row>
    <row r="9" spans="2:9" ht="16.5" thickBot="1">
      <c r="B9" s="16" t="s">
        <v>34</v>
      </c>
      <c r="C9" s="22">
        <v>0</v>
      </c>
      <c r="D9" s="22">
        <v>3000000</v>
      </c>
      <c r="E9" s="22">
        <v>10500000</v>
      </c>
      <c r="F9" s="22">
        <v>2500000</v>
      </c>
      <c r="G9" s="22">
        <v>2500000</v>
      </c>
      <c r="I9" s="5"/>
    </row>
    <row r="10" spans="2:9" ht="17.25" thickTop="1" thickBot="1">
      <c r="B10" s="2"/>
      <c r="C10" s="9">
        <f>SUM(C6:C9)</f>
        <v>90000000</v>
      </c>
      <c r="D10" s="10">
        <f t="shared" ref="D10" si="0">SUM(D6:D9)</f>
        <v>335500000</v>
      </c>
      <c r="E10" s="10">
        <f t="shared" ref="E10" si="1">SUM(E6:E9)</f>
        <v>330500000</v>
      </c>
      <c r="F10" s="10">
        <f t="shared" ref="F10" si="2">SUM(F6:F9)</f>
        <v>4522500000</v>
      </c>
      <c r="G10" s="11">
        <f t="shared" ref="G10" si="3">SUM(G6:G9)</f>
        <v>532500000</v>
      </c>
      <c r="I10" s="5"/>
    </row>
    <row r="11" spans="2:9" ht="16.5" thickTop="1">
      <c r="I11" s="5"/>
    </row>
    <row r="12" spans="2:9" ht="16.5" thickBot="1">
      <c r="B12" s="6" t="s">
        <v>35</v>
      </c>
      <c r="C12" s="7"/>
      <c r="D12" s="7"/>
      <c r="E12" s="6"/>
      <c r="F12" s="6"/>
      <c r="G12" s="6"/>
      <c r="I12" s="5"/>
    </row>
    <row r="13" spans="2:9" ht="16.5" thickBot="1">
      <c r="B13" s="15" t="s">
        <v>0</v>
      </c>
      <c r="C13" s="24"/>
      <c r="I13" s="5"/>
    </row>
    <row r="14" spans="2:9" ht="16.5" thickBot="1">
      <c r="B14" s="16" t="s">
        <v>3</v>
      </c>
      <c r="C14" s="22">
        <f>C10*12%</f>
        <v>10800000</v>
      </c>
      <c r="D14" s="22">
        <f t="shared" ref="D14:G14" si="4">D10*12%</f>
        <v>40260000</v>
      </c>
      <c r="E14" s="22">
        <f t="shared" si="4"/>
        <v>39660000</v>
      </c>
      <c r="F14" s="22">
        <f t="shared" si="4"/>
        <v>542700000</v>
      </c>
      <c r="G14" s="22">
        <f t="shared" si="4"/>
        <v>63900000</v>
      </c>
      <c r="I14" s="5"/>
    </row>
    <row r="15" spans="2:9" ht="16.5" thickBot="1">
      <c r="B15" s="16" t="s">
        <v>1</v>
      </c>
      <c r="C15" s="22">
        <f>C14*25%</f>
        <v>2700000</v>
      </c>
      <c r="D15" s="22">
        <f t="shared" ref="D15:G15" si="5">D14*25%</f>
        <v>10065000</v>
      </c>
      <c r="E15" s="22">
        <f t="shared" si="5"/>
        <v>9915000</v>
      </c>
      <c r="F15" s="22">
        <f t="shared" si="5"/>
        <v>135675000</v>
      </c>
      <c r="G15" s="22">
        <f t="shared" si="5"/>
        <v>15975000</v>
      </c>
      <c r="I15" s="5"/>
    </row>
    <row r="16" spans="2:9" ht="16.5" thickBot="1">
      <c r="B16" s="16" t="s">
        <v>2</v>
      </c>
      <c r="C16" s="22">
        <f>C14*7%</f>
        <v>756000.00000000012</v>
      </c>
      <c r="D16" s="22">
        <f t="shared" ref="D16:G16" si="6">D14*7%</f>
        <v>2818200.0000000005</v>
      </c>
      <c r="E16" s="22">
        <f t="shared" si="6"/>
        <v>2776200.0000000005</v>
      </c>
      <c r="F16" s="22">
        <f t="shared" si="6"/>
        <v>37989000</v>
      </c>
      <c r="G16" s="22">
        <f t="shared" si="6"/>
        <v>4473000</v>
      </c>
      <c r="I16" s="5"/>
    </row>
    <row r="17" spans="2:9" ht="16.5" thickBot="1">
      <c r="B17" s="16" t="s">
        <v>8</v>
      </c>
      <c r="C17" s="22">
        <f>C14*5%</f>
        <v>540000</v>
      </c>
      <c r="D17" s="22">
        <f t="shared" ref="D17:G17" si="7">D14*5%</f>
        <v>2013000</v>
      </c>
      <c r="E17" s="22">
        <f t="shared" si="7"/>
        <v>1983000</v>
      </c>
      <c r="F17" s="22">
        <f t="shared" si="7"/>
        <v>27135000</v>
      </c>
      <c r="G17" s="22">
        <f t="shared" si="7"/>
        <v>3195000</v>
      </c>
      <c r="I17" s="5"/>
    </row>
    <row r="18" spans="2:9" ht="16.5" thickBot="1">
      <c r="B18" s="2"/>
      <c r="C18" s="3">
        <f>SUM(C14:C17)</f>
        <v>14796000</v>
      </c>
      <c r="D18" s="3">
        <f t="shared" ref="D18:G18" si="8">SUM(D14:D17)</f>
        <v>55156200</v>
      </c>
      <c r="E18" s="3">
        <f t="shared" si="8"/>
        <v>54334200</v>
      </c>
      <c r="F18" s="3">
        <f t="shared" si="8"/>
        <v>743499000</v>
      </c>
      <c r="G18" s="3">
        <f t="shared" si="8"/>
        <v>87543000</v>
      </c>
      <c r="I18" s="5"/>
    </row>
    <row r="19" spans="2:9" ht="16.5" thickBot="1">
      <c r="B19" s="15" t="s">
        <v>4</v>
      </c>
      <c r="D19" s="24"/>
      <c r="E19" s="24"/>
      <c r="F19" s="24"/>
      <c r="G19" s="24"/>
      <c r="I19" s="5"/>
    </row>
    <row r="20" spans="2:9" ht="16.5" thickBot="1">
      <c r="B20" s="16" t="s">
        <v>7</v>
      </c>
      <c r="C20" s="22">
        <v>1200000</v>
      </c>
      <c r="D20" s="22">
        <v>0</v>
      </c>
      <c r="E20" s="22">
        <v>0</v>
      </c>
      <c r="F20" s="22">
        <v>0</v>
      </c>
      <c r="G20" s="22">
        <v>0</v>
      </c>
      <c r="I20" s="5"/>
    </row>
    <row r="21" spans="2:9" ht="16.5" thickBot="1">
      <c r="B21" s="16" t="s">
        <v>5</v>
      </c>
      <c r="C21" s="22">
        <v>0</v>
      </c>
      <c r="D21" s="22">
        <v>1400000</v>
      </c>
      <c r="E21" s="22">
        <v>2600000</v>
      </c>
      <c r="F21" s="22">
        <v>2900000</v>
      </c>
      <c r="G21" s="22">
        <v>2900000</v>
      </c>
      <c r="I21" s="5"/>
    </row>
    <row r="22" spans="2:9" ht="16.5" thickBot="1">
      <c r="B22" s="16" t="s">
        <v>6</v>
      </c>
      <c r="C22" s="22">
        <v>1200000</v>
      </c>
      <c r="D22" s="22">
        <v>1863500</v>
      </c>
      <c r="E22" s="22">
        <v>2950000</v>
      </c>
      <c r="F22" s="22">
        <v>2950000</v>
      </c>
      <c r="G22" s="22">
        <v>2950000</v>
      </c>
      <c r="I22" s="5"/>
    </row>
    <row r="23" spans="2:9" ht="15.75">
      <c r="B23" s="2"/>
      <c r="C23" s="3">
        <f>SUM(C20:C22)</f>
        <v>2400000</v>
      </c>
      <c r="D23" s="3">
        <f>SUM(D20:D22)</f>
        <v>3263500</v>
      </c>
      <c r="E23" s="3">
        <f>SUM(E20:E22)</f>
        <v>5550000</v>
      </c>
      <c r="F23" s="3">
        <f>SUM(F20:F22)</f>
        <v>5850000</v>
      </c>
      <c r="G23" s="3">
        <f>SUM(G20:G22)</f>
        <v>5850000</v>
      </c>
      <c r="I23" s="5"/>
    </row>
    <row r="24" spans="2:9" ht="16.5" thickBot="1">
      <c r="B24" s="18" t="s">
        <v>9</v>
      </c>
      <c r="I24" s="5"/>
    </row>
    <row r="25" spans="2:9" ht="16.5" thickBot="1">
      <c r="B25" s="16" t="s">
        <v>10</v>
      </c>
      <c r="C25" s="22">
        <v>3800000</v>
      </c>
      <c r="D25" s="22">
        <v>0</v>
      </c>
      <c r="E25" s="22">
        <v>8400000</v>
      </c>
      <c r="F25" s="22">
        <v>10600000</v>
      </c>
      <c r="G25" s="22">
        <v>0</v>
      </c>
      <c r="I25" s="5"/>
    </row>
    <row r="26" spans="2:9" ht="16.5" thickBot="1">
      <c r="B26" s="16" t="s">
        <v>11</v>
      </c>
      <c r="C26" s="22">
        <v>0</v>
      </c>
      <c r="D26" s="22">
        <v>25000000</v>
      </c>
      <c r="E26" s="22">
        <v>35000000</v>
      </c>
      <c r="F26" s="22">
        <v>0</v>
      </c>
      <c r="G26" s="22">
        <v>45000000</v>
      </c>
      <c r="I26" s="5"/>
    </row>
    <row r="27" spans="2:9" ht="16.5" thickBot="1">
      <c r="B27" s="16" t="s">
        <v>38</v>
      </c>
      <c r="C27" s="22">
        <v>1200000</v>
      </c>
      <c r="D27" s="22">
        <v>1400000</v>
      </c>
      <c r="E27" s="22">
        <v>0</v>
      </c>
      <c r="F27" s="22">
        <v>8500000</v>
      </c>
      <c r="G27" s="22">
        <v>1200000</v>
      </c>
      <c r="I27" s="5"/>
    </row>
    <row r="28" spans="2:9" ht="16.5" thickBot="1">
      <c r="B28" s="16" t="s">
        <v>12</v>
      </c>
      <c r="C28" s="22">
        <v>1000000</v>
      </c>
      <c r="D28" s="22">
        <v>0</v>
      </c>
      <c r="E28" s="22">
        <v>1100000</v>
      </c>
      <c r="F28" s="22">
        <v>2000000</v>
      </c>
      <c r="G28" s="22">
        <v>0</v>
      </c>
      <c r="I28" s="5"/>
    </row>
    <row r="29" spans="2:9" ht="15.75">
      <c r="B29" s="2"/>
      <c r="C29" s="3">
        <f>SUM(C25:C28)</f>
        <v>6000000</v>
      </c>
      <c r="D29" s="3">
        <f>SUM(D25:D28)</f>
        <v>26400000</v>
      </c>
      <c r="E29" s="3">
        <f t="shared" ref="E29:G29" si="9">SUM(E25:E28)</f>
        <v>44500000</v>
      </c>
      <c r="F29" s="3">
        <f t="shared" si="9"/>
        <v>21100000</v>
      </c>
      <c r="G29" s="3">
        <f t="shared" si="9"/>
        <v>46200000</v>
      </c>
      <c r="I29" s="5"/>
    </row>
    <row r="30" spans="2:9" ht="16.5" thickBot="1">
      <c r="B30" s="18" t="s">
        <v>13</v>
      </c>
      <c r="I30" s="5"/>
    </row>
    <row r="31" spans="2:9" ht="16.5" thickBot="1">
      <c r="B31" s="16" t="s">
        <v>14</v>
      </c>
      <c r="C31" s="22">
        <v>20300000</v>
      </c>
      <c r="D31" s="22">
        <v>31000000</v>
      </c>
      <c r="E31" s="22">
        <v>29400000</v>
      </c>
      <c r="F31" s="22">
        <v>44682000</v>
      </c>
      <c r="G31" s="22">
        <v>44682000</v>
      </c>
      <c r="I31" s="5"/>
    </row>
    <row r="32" spans="2:9" ht="16.5" thickBot="1">
      <c r="B32" s="16" t="s">
        <v>16</v>
      </c>
      <c r="C32" s="22">
        <v>17800000</v>
      </c>
      <c r="D32" s="22">
        <v>17900000</v>
      </c>
      <c r="E32" s="22">
        <v>18000000</v>
      </c>
      <c r="F32" s="22">
        <v>22000000</v>
      </c>
      <c r="G32" s="22">
        <v>22000000</v>
      </c>
      <c r="I32" s="5"/>
    </row>
    <row r="33" spans="2:9" ht="16.5" thickBot="1">
      <c r="B33" s="16" t="s">
        <v>15</v>
      </c>
      <c r="C33" s="22">
        <v>0</v>
      </c>
      <c r="D33" s="22">
        <v>7057500</v>
      </c>
      <c r="E33" s="22">
        <f>7052400</f>
        <v>7052400</v>
      </c>
      <c r="F33" s="22">
        <v>8057500</v>
      </c>
      <c r="G33" s="22">
        <v>9050000</v>
      </c>
      <c r="I33" s="5"/>
    </row>
    <row r="34" spans="2:9" ht="15.75">
      <c r="B34" s="2"/>
      <c r="C34" s="3">
        <f>SUM(C31:C33)</f>
        <v>38100000</v>
      </c>
      <c r="D34" s="3">
        <f>SUM(D31:D33)</f>
        <v>55957500</v>
      </c>
      <c r="E34" s="3">
        <f>SUM(E31:E33)</f>
        <v>54452400</v>
      </c>
      <c r="F34" s="3">
        <f>SUM(F31:F33)</f>
        <v>74739500</v>
      </c>
      <c r="G34" s="3">
        <f>SUM(G31:G33)</f>
        <v>75732000</v>
      </c>
      <c r="I34" s="5"/>
    </row>
    <row r="35" spans="2:9" ht="16.5" thickBot="1">
      <c r="B35" s="18" t="s">
        <v>22</v>
      </c>
      <c r="C35" s="24"/>
      <c r="D35" s="24"/>
      <c r="E35" s="24"/>
      <c r="F35" s="24"/>
      <c r="G35" s="24"/>
      <c r="I35" s="5"/>
    </row>
    <row r="36" spans="2:9" ht="16.5" thickBot="1">
      <c r="B36" s="16" t="s">
        <v>23</v>
      </c>
      <c r="C36" s="22">
        <v>3500000</v>
      </c>
      <c r="D36" s="22">
        <v>7200000</v>
      </c>
      <c r="E36" s="22">
        <v>13200000</v>
      </c>
      <c r="F36" s="22">
        <v>13700000</v>
      </c>
      <c r="G36" s="22">
        <v>13800000</v>
      </c>
      <c r="I36" s="5"/>
    </row>
    <row r="37" spans="2:9" ht="16.5" thickBot="1">
      <c r="B37" s="16" t="s">
        <v>39</v>
      </c>
      <c r="C37" s="22">
        <v>3200000</v>
      </c>
      <c r="D37" s="22">
        <v>5600000</v>
      </c>
      <c r="E37" s="22">
        <v>12800000</v>
      </c>
      <c r="F37" s="22">
        <v>12800000</v>
      </c>
      <c r="G37" s="22">
        <v>14900000</v>
      </c>
      <c r="I37" s="5"/>
    </row>
    <row r="38" spans="2:9" ht="16.5" thickBot="1">
      <c r="B38" s="16" t="s">
        <v>24</v>
      </c>
      <c r="C38" s="22">
        <v>120200</v>
      </c>
      <c r="D38" s="22">
        <v>3500000</v>
      </c>
      <c r="E38" s="22">
        <v>3500000</v>
      </c>
      <c r="F38" s="22">
        <v>3500000</v>
      </c>
      <c r="G38" s="22">
        <v>3500000</v>
      </c>
      <c r="I38" s="5"/>
    </row>
    <row r="39" spans="2:9" ht="16.5" thickBot="1">
      <c r="B39" s="16" t="s">
        <v>25</v>
      </c>
      <c r="C39" s="22">
        <v>147000</v>
      </c>
      <c r="D39" s="22">
        <v>850000</v>
      </c>
      <c r="E39" s="22">
        <v>1400000</v>
      </c>
      <c r="F39" s="22">
        <v>1400000</v>
      </c>
      <c r="G39" s="22">
        <v>1400000</v>
      </c>
      <c r="I39" s="5"/>
    </row>
    <row r="40" spans="2:9" ht="16.5" thickBot="1">
      <c r="B40" s="16" t="s">
        <v>26</v>
      </c>
      <c r="C40" s="22">
        <v>560000</v>
      </c>
      <c r="D40" s="22">
        <v>1280000</v>
      </c>
      <c r="E40" s="22">
        <v>1580000</v>
      </c>
      <c r="F40" s="22">
        <v>1580000</v>
      </c>
      <c r="G40" s="22">
        <v>1580000</v>
      </c>
      <c r="I40" s="5"/>
    </row>
    <row r="41" spans="2:9" ht="16.5" thickBot="1">
      <c r="B41" s="16" t="s">
        <v>37</v>
      </c>
      <c r="C41" s="22">
        <v>3600000</v>
      </c>
      <c r="D41" s="22">
        <v>0</v>
      </c>
      <c r="E41" s="22">
        <v>0</v>
      </c>
      <c r="F41" s="22">
        <v>0</v>
      </c>
      <c r="G41" s="22">
        <v>0</v>
      </c>
      <c r="I41" s="5"/>
    </row>
    <row r="42" spans="2:9" ht="16.5" thickBot="1">
      <c r="B42" s="17" t="s">
        <v>27</v>
      </c>
      <c r="C42" s="22">
        <v>1400000</v>
      </c>
      <c r="D42" s="22">
        <v>3500000</v>
      </c>
      <c r="E42" s="22">
        <v>13500000</v>
      </c>
      <c r="F42" s="22">
        <v>18800000</v>
      </c>
      <c r="G42" s="22">
        <v>20437500</v>
      </c>
      <c r="I42" s="5"/>
    </row>
    <row r="43" spans="2:9" ht="16.5" thickBot="1">
      <c r="B43" s="2"/>
      <c r="C43" s="3">
        <f>SUM(C36:C42)</f>
        <v>12527200</v>
      </c>
      <c r="D43" s="3">
        <f>SUM(D36:D42)</f>
        <v>21930000</v>
      </c>
      <c r="E43" s="3">
        <f t="shared" ref="E43:G43" si="10">SUM(E36:E42)</f>
        <v>45980000</v>
      </c>
      <c r="F43" s="3">
        <f t="shared" si="10"/>
        <v>51780000</v>
      </c>
      <c r="G43" s="3">
        <f t="shared" si="10"/>
        <v>55617500</v>
      </c>
      <c r="I43" s="5"/>
    </row>
    <row r="44" spans="2:9" ht="16.5" thickBot="1">
      <c r="B44" s="15" t="s">
        <v>28</v>
      </c>
      <c r="I44" s="5"/>
    </row>
    <row r="45" spans="2:9" ht="16.5" thickBot="1">
      <c r="B45" s="16" t="s">
        <v>29</v>
      </c>
      <c r="C45" s="22">
        <f>C10*0.3%</f>
        <v>270000</v>
      </c>
      <c r="D45" s="22">
        <f>D10*0.3%</f>
        <v>1006500</v>
      </c>
      <c r="E45" s="22">
        <f>E10*0.4%</f>
        <v>1322000</v>
      </c>
      <c r="F45" s="22">
        <f>F10*0.5%</f>
        <v>22612500</v>
      </c>
      <c r="G45" s="22">
        <f>G10*0.5%</f>
        <v>2662500</v>
      </c>
      <c r="I45" s="5"/>
    </row>
    <row r="46" spans="2:9" ht="16.5" thickBot="1">
      <c r="B46" s="17" t="s">
        <v>30</v>
      </c>
      <c r="C46" s="22">
        <f>C10*1%</f>
        <v>900000</v>
      </c>
      <c r="D46" s="22">
        <f>D10*1%</f>
        <v>3355000</v>
      </c>
      <c r="E46" s="22">
        <f>E10*1%</f>
        <v>3305000</v>
      </c>
      <c r="F46" s="22">
        <f>F10*1%</f>
        <v>45225000</v>
      </c>
      <c r="G46" s="22">
        <f>G10*1%</f>
        <v>5325000</v>
      </c>
      <c r="I46" s="5"/>
    </row>
    <row r="47" spans="2:9" ht="16.5" thickBot="1">
      <c r="B47" s="2"/>
      <c r="C47" s="23">
        <f>SUM(C44:C46)</f>
        <v>1170000</v>
      </c>
      <c r="D47" s="3">
        <f t="shared" ref="D47:G47" si="11">SUM(D44:D46)</f>
        <v>4361500</v>
      </c>
      <c r="E47" s="3">
        <f t="shared" si="11"/>
        <v>4627000</v>
      </c>
      <c r="F47" s="23">
        <f t="shared" si="11"/>
        <v>67837500</v>
      </c>
      <c r="G47" s="3">
        <f t="shared" si="11"/>
        <v>7987500</v>
      </c>
      <c r="I47" s="5"/>
    </row>
    <row r="48" spans="2:9" ht="17.25" thickTop="1" thickBot="1">
      <c r="B48" s="4" t="s">
        <v>31</v>
      </c>
      <c r="C48" s="12">
        <f>C18+C23+C29+C34+C43+C47</f>
        <v>74993200</v>
      </c>
      <c r="D48" s="13">
        <f>D18+D23+D29+D34+D43+D47</f>
        <v>167068700</v>
      </c>
      <c r="E48" s="13">
        <f>E18+E23+E29+E34+E43+E47</f>
        <v>209443600</v>
      </c>
      <c r="F48" s="13">
        <f>F18+F23+F29+F34+F43+F47</f>
        <v>964806000</v>
      </c>
      <c r="G48" s="14">
        <f>G18+G23+G29+G34+G43+G47</f>
        <v>278930000</v>
      </c>
      <c r="I48" s="5"/>
    </row>
    <row r="49" spans="2:9" ht="16.5" thickTop="1">
      <c r="B49" s="4"/>
      <c r="C49" s="8">
        <f>C10-C48</f>
        <v>15006800</v>
      </c>
      <c r="D49" s="8">
        <f>D10-D48</f>
        <v>168431300</v>
      </c>
      <c r="E49" s="8">
        <f>E10-E48</f>
        <v>121056400</v>
      </c>
      <c r="F49" s="8">
        <f>F10-F48</f>
        <v>3557694000</v>
      </c>
      <c r="G49" s="8">
        <f>G10-G48</f>
        <v>253570000</v>
      </c>
      <c r="I49" s="5"/>
    </row>
    <row r="50" spans="2:9" ht="15.75">
      <c r="I50" s="5"/>
    </row>
    <row r="51" spans="2:9" ht="15.75">
      <c r="I51" s="5"/>
    </row>
    <row r="52" spans="2:9" ht="15.75">
      <c r="I52" s="5"/>
    </row>
    <row r="53" spans="2:9" ht="15.75">
      <c r="I53" s="5"/>
    </row>
  </sheetData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C33"/>
  <sheetViews>
    <sheetView tabSelected="1" view="pageBreakPreview" zoomScaleNormal="90" zoomScaleSheetLayoutView="100" workbookViewId="0">
      <selection activeCell="E3" sqref="E3"/>
    </sheetView>
  </sheetViews>
  <sheetFormatPr defaultRowHeight="15"/>
  <cols>
    <col min="1" max="1" width="2.28515625" customWidth="1"/>
    <col min="2" max="2" width="12.42578125" customWidth="1"/>
    <col min="3" max="3" width="50.42578125" customWidth="1"/>
    <col min="4" max="4" width="13.5703125" customWidth="1"/>
    <col min="5" max="5" width="28.28515625" customWidth="1"/>
    <col min="6" max="6" width="3.85546875" customWidth="1"/>
    <col min="7" max="7" width="3.7109375" customWidth="1"/>
    <col min="8" max="8" width="3.42578125" customWidth="1"/>
    <col min="9" max="9" width="3.28515625" customWidth="1"/>
    <col min="10" max="10" width="3" customWidth="1"/>
    <col min="11" max="11" width="3.140625" customWidth="1"/>
    <col min="12" max="12" width="2.7109375" customWidth="1"/>
    <col min="13" max="13" width="3.42578125" customWidth="1"/>
    <col min="14" max="14" width="3.28515625" customWidth="1"/>
    <col min="15" max="15" width="3.42578125" customWidth="1"/>
    <col min="16" max="16" width="3.28515625" customWidth="1"/>
    <col min="17" max="17" width="3.7109375" customWidth="1"/>
    <col min="18" max="18" width="3.140625" customWidth="1"/>
    <col min="19" max="19" width="3.28515625" customWidth="1"/>
    <col min="20" max="21" width="3.140625" customWidth="1"/>
    <col min="22" max="22" width="3" customWidth="1"/>
    <col min="23" max="23" width="3.140625" customWidth="1"/>
    <col min="24" max="24" width="3.28515625" customWidth="1"/>
    <col min="25" max="25" width="3.140625" customWidth="1"/>
    <col min="26" max="26" width="1.85546875" customWidth="1"/>
    <col min="27" max="27" width="9.42578125" customWidth="1"/>
    <col min="28" max="28" width="13.5703125" customWidth="1"/>
    <col min="29" max="29" width="13.85546875" customWidth="1"/>
    <col min="30" max="30" width="11.5703125" customWidth="1"/>
  </cols>
  <sheetData>
    <row r="1" spans="2:29" s="25" customFormat="1" ht="9.75" customHeight="1"/>
    <row r="2" spans="2:29" s="25" customFormat="1" ht="28.5">
      <c r="C2" s="48" t="s">
        <v>123</v>
      </c>
      <c r="D2" s="49" t="s">
        <v>122</v>
      </c>
    </row>
    <row r="4" spans="2:29" ht="6" customHeight="1">
      <c r="B4" s="25"/>
      <c r="C4" s="25"/>
      <c r="D4" s="25"/>
      <c r="E4" s="25"/>
    </row>
    <row r="5" spans="2:29" ht="15" customHeight="1">
      <c r="B5" s="53" t="s">
        <v>75</v>
      </c>
      <c r="C5" s="53" t="s">
        <v>51</v>
      </c>
      <c r="D5" s="43"/>
      <c r="E5" s="53" t="s">
        <v>49</v>
      </c>
      <c r="F5" s="55" t="s">
        <v>44</v>
      </c>
      <c r="G5" s="56"/>
      <c r="H5" s="56"/>
      <c r="I5" s="57"/>
      <c r="J5" s="55" t="s">
        <v>45</v>
      </c>
      <c r="K5" s="56"/>
      <c r="L5" s="56"/>
      <c r="M5" s="57"/>
      <c r="N5" s="55" t="s">
        <v>46</v>
      </c>
      <c r="O5" s="56"/>
      <c r="P5" s="56"/>
      <c r="Q5" s="57"/>
      <c r="R5" s="55" t="s">
        <v>47</v>
      </c>
      <c r="S5" s="56"/>
      <c r="T5" s="56"/>
      <c r="U5" s="57"/>
      <c r="V5" s="55" t="s">
        <v>48</v>
      </c>
      <c r="W5" s="56"/>
      <c r="X5" s="56"/>
      <c r="Y5" s="57"/>
      <c r="Z5" s="25"/>
      <c r="AA5" s="25"/>
      <c r="AB5" s="25"/>
      <c r="AC5" s="25"/>
    </row>
    <row r="6" spans="2:29" ht="15.75" thickBot="1">
      <c r="B6" s="54"/>
      <c r="C6" s="54"/>
      <c r="D6" s="44" t="s">
        <v>50</v>
      </c>
      <c r="E6" s="54"/>
      <c r="F6" s="45" t="s">
        <v>40</v>
      </c>
      <c r="G6" s="45" t="s">
        <v>41</v>
      </c>
      <c r="H6" s="45" t="s">
        <v>42</v>
      </c>
      <c r="I6" s="45" t="s">
        <v>43</v>
      </c>
      <c r="J6" s="45" t="s">
        <v>40</v>
      </c>
      <c r="K6" s="45" t="s">
        <v>41</v>
      </c>
      <c r="L6" s="45" t="s">
        <v>42</v>
      </c>
      <c r="M6" s="45" t="s">
        <v>43</v>
      </c>
      <c r="N6" s="45" t="s">
        <v>40</v>
      </c>
      <c r="O6" s="45" t="s">
        <v>41</v>
      </c>
      <c r="P6" s="45" t="s">
        <v>42</v>
      </c>
      <c r="Q6" s="45" t="s">
        <v>43</v>
      </c>
      <c r="R6" s="45" t="s">
        <v>40</v>
      </c>
      <c r="S6" s="45" t="s">
        <v>41</v>
      </c>
      <c r="T6" s="45" t="s">
        <v>42</v>
      </c>
      <c r="U6" s="45" t="s">
        <v>43</v>
      </c>
      <c r="V6" s="45" t="s">
        <v>40</v>
      </c>
      <c r="W6" s="45" t="s">
        <v>41</v>
      </c>
      <c r="X6" s="45" t="s">
        <v>42</v>
      </c>
      <c r="Y6" s="45" t="s">
        <v>43</v>
      </c>
      <c r="Z6" s="25"/>
      <c r="AA6" s="25"/>
      <c r="AB6" s="25"/>
      <c r="AC6" s="25"/>
    </row>
    <row r="7" spans="2:29" ht="15.75" thickBot="1">
      <c r="B7" s="42" t="s">
        <v>53</v>
      </c>
      <c r="C7" s="64" t="s">
        <v>85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25"/>
      <c r="AA7" s="25"/>
      <c r="AB7" s="25"/>
      <c r="AC7" s="25"/>
    </row>
    <row r="8" spans="2:29" ht="15.75" thickBot="1">
      <c r="B8" s="41" t="s">
        <v>61</v>
      </c>
      <c r="C8" s="58" t="s">
        <v>104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60"/>
      <c r="Z8" s="25"/>
      <c r="AA8" s="25"/>
      <c r="AB8" s="25"/>
      <c r="AC8" s="25"/>
    </row>
    <row r="9" spans="2:29" ht="52.5" customHeight="1">
      <c r="B9" s="33" t="s">
        <v>52</v>
      </c>
      <c r="C9" s="46" t="s">
        <v>105</v>
      </c>
      <c r="D9" s="46" t="s">
        <v>106</v>
      </c>
      <c r="E9" s="46" t="s">
        <v>107</v>
      </c>
      <c r="F9" s="32"/>
      <c r="G9" s="27"/>
      <c r="H9" s="27"/>
      <c r="I9" s="28"/>
      <c r="J9" s="29"/>
      <c r="K9" s="30" t="s">
        <v>76</v>
      </c>
      <c r="L9" s="30" t="s">
        <v>76</v>
      </c>
      <c r="M9" s="31" t="s">
        <v>76</v>
      </c>
      <c r="N9" s="26" t="s">
        <v>76</v>
      </c>
      <c r="O9" s="27" t="s">
        <v>76</v>
      </c>
      <c r="P9" s="27" t="s">
        <v>76</v>
      </c>
      <c r="Q9" s="28" t="s">
        <v>76</v>
      </c>
      <c r="R9" s="29" t="s">
        <v>76</v>
      </c>
      <c r="S9" s="30" t="s">
        <v>76</v>
      </c>
      <c r="T9" s="30" t="s">
        <v>76</v>
      </c>
      <c r="U9" s="31" t="s">
        <v>76</v>
      </c>
      <c r="V9" s="26" t="s">
        <v>76</v>
      </c>
      <c r="W9" s="27" t="s">
        <v>76</v>
      </c>
      <c r="X9" s="27" t="s">
        <v>76</v>
      </c>
      <c r="Y9" s="28" t="s">
        <v>76</v>
      </c>
    </row>
    <row r="10" spans="2:29" ht="18" customHeight="1" thickBot="1">
      <c r="B10" s="41" t="s">
        <v>54</v>
      </c>
      <c r="C10" s="61" t="s">
        <v>108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</row>
    <row r="11" spans="2:29" ht="25.5">
      <c r="B11" s="33" t="s">
        <v>56</v>
      </c>
      <c r="C11" s="46" t="s">
        <v>109</v>
      </c>
      <c r="D11" s="32" t="s">
        <v>110</v>
      </c>
      <c r="E11" s="32" t="s">
        <v>111</v>
      </c>
      <c r="F11" s="32"/>
      <c r="G11" s="33"/>
      <c r="H11" s="33" t="s">
        <v>76</v>
      </c>
      <c r="I11" s="34" t="s">
        <v>76</v>
      </c>
      <c r="J11" s="37" t="s">
        <v>76</v>
      </c>
      <c r="K11" s="35" t="s">
        <v>76</v>
      </c>
      <c r="L11" s="35" t="s">
        <v>76</v>
      </c>
      <c r="M11" s="36" t="s">
        <v>76</v>
      </c>
      <c r="N11" s="32" t="s">
        <v>76</v>
      </c>
      <c r="O11" s="33" t="s">
        <v>76</v>
      </c>
      <c r="P11" s="33" t="s">
        <v>76</v>
      </c>
      <c r="Q11" s="34" t="s">
        <v>76</v>
      </c>
      <c r="R11" s="37" t="s">
        <v>76</v>
      </c>
      <c r="S11" s="35" t="s">
        <v>76</v>
      </c>
      <c r="T11" s="35" t="s">
        <v>76</v>
      </c>
      <c r="U11" s="36" t="s">
        <v>76</v>
      </c>
      <c r="V11" s="32" t="s">
        <v>76</v>
      </c>
      <c r="W11" s="33" t="s">
        <v>76</v>
      </c>
      <c r="X11" s="33" t="s">
        <v>76</v>
      </c>
      <c r="Y11" s="34" t="s">
        <v>76</v>
      </c>
    </row>
    <row r="12" spans="2:29" ht="15.75" thickBot="1">
      <c r="B12" s="41" t="s">
        <v>55</v>
      </c>
      <c r="C12" s="38" t="s">
        <v>119</v>
      </c>
      <c r="D12" s="38"/>
      <c r="E12" s="38"/>
      <c r="F12" s="38"/>
      <c r="G12" s="39"/>
      <c r="H12" s="39"/>
      <c r="I12" s="40"/>
      <c r="J12" s="38"/>
      <c r="K12" s="39"/>
      <c r="L12" s="39"/>
      <c r="M12" s="40"/>
      <c r="N12" s="38"/>
      <c r="O12" s="39"/>
      <c r="P12" s="39"/>
      <c r="Q12" s="40"/>
      <c r="R12" s="38"/>
      <c r="S12" s="39"/>
      <c r="T12" s="39"/>
      <c r="U12" s="40"/>
      <c r="V12" s="38"/>
      <c r="W12" s="39"/>
      <c r="X12" s="39"/>
      <c r="Y12" s="40"/>
    </row>
    <row r="13" spans="2:29" ht="25.5">
      <c r="B13" s="33" t="s">
        <v>57</v>
      </c>
      <c r="C13" s="46" t="s">
        <v>120</v>
      </c>
      <c r="D13" s="46"/>
      <c r="E13" s="32" t="s">
        <v>112</v>
      </c>
      <c r="F13" s="32"/>
      <c r="G13" s="33"/>
      <c r="H13" s="33"/>
      <c r="I13" s="34"/>
      <c r="J13" s="37" t="s">
        <v>76</v>
      </c>
      <c r="K13" s="35" t="s">
        <v>76</v>
      </c>
      <c r="L13" s="35" t="s">
        <v>76</v>
      </c>
      <c r="M13" s="36" t="s">
        <v>76</v>
      </c>
      <c r="N13" s="32" t="s">
        <v>76</v>
      </c>
      <c r="O13" s="33" t="s">
        <v>76</v>
      </c>
      <c r="P13" s="33" t="s">
        <v>76</v>
      </c>
      <c r="Q13" s="34" t="s">
        <v>76</v>
      </c>
      <c r="R13" s="37" t="s">
        <v>76</v>
      </c>
      <c r="S13" s="35" t="s">
        <v>76</v>
      </c>
      <c r="T13" s="35" t="s">
        <v>76</v>
      </c>
      <c r="U13" s="36" t="s">
        <v>76</v>
      </c>
      <c r="V13" s="32" t="s">
        <v>76</v>
      </c>
      <c r="W13" s="33" t="s">
        <v>76</v>
      </c>
      <c r="X13" s="33" t="s">
        <v>76</v>
      </c>
      <c r="Y13" s="34" t="s">
        <v>76</v>
      </c>
    </row>
    <row r="14" spans="2:29" ht="15.75" thickBot="1">
      <c r="B14" s="33" t="s">
        <v>58</v>
      </c>
      <c r="C14" s="32" t="s">
        <v>121</v>
      </c>
      <c r="D14" s="32" t="s">
        <v>113</v>
      </c>
      <c r="E14" s="32" t="s">
        <v>114</v>
      </c>
      <c r="F14" s="32"/>
      <c r="G14" s="33"/>
      <c r="H14" s="33"/>
      <c r="I14" s="34"/>
      <c r="J14" s="37"/>
      <c r="K14" s="35"/>
      <c r="L14" s="35"/>
      <c r="M14" s="36"/>
      <c r="N14" s="32" t="s">
        <v>76</v>
      </c>
      <c r="O14" s="33" t="s">
        <v>76</v>
      </c>
      <c r="P14" s="33" t="s">
        <v>76</v>
      </c>
      <c r="Q14" s="34" t="s">
        <v>76</v>
      </c>
      <c r="R14" s="37" t="s">
        <v>76</v>
      </c>
      <c r="S14" s="35" t="s">
        <v>76</v>
      </c>
      <c r="T14" s="35" t="s">
        <v>76</v>
      </c>
      <c r="U14" s="36" t="s">
        <v>76</v>
      </c>
      <c r="V14" s="32" t="s">
        <v>76</v>
      </c>
      <c r="W14" s="33" t="s">
        <v>76</v>
      </c>
      <c r="X14" s="33" t="s">
        <v>76</v>
      </c>
      <c r="Y14" s="34" t="s">
        <v>76</v>
      </c>
    </row>
    <row r="15" spans="2:29" ht="15.75" thickBot="1">
      <c r="B15" s="42" t="s">
        <v>59</v>
      </c>
      <c r="C15" s="64" t="s">
        <v>86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6"/>
    </row>
    <row r="16" spans="2:29" ht="15.75" thickBot="1">
      <c r="B16" s="41" t="s">
        <v>60</v>
      </c>
      <c r="C16" s="58" t="s">
        <v>116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60"/>
    </row>
    <row r="17" spans="2:25" ht="15.75" thickBot="1">
      <c r="B17" s="41" t="s">
        <v>117</v>
      </c>
      <c r="C17" s="61" t="s">
        <v>83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/>
    </row>
    <row r="18" spans="2:25" ht="25.5">
      <c r="B18" s="33" t="s">
        <v>62</v>
      </c>
      <c r="C18" s="46" t="s">
        <v>84</v>
      </c>
      <c r="D18" s="32" t="s">
        <v>77</v>
      </c>
      <c r="E18" s="32" t="s">
        <v>78</v>
      </c>
      <c r="F18" s="32"/>
      <c r="G18" s="33" t="s">
        <v>76</v>
      </c>
      <c r="H18" s="33" t="s">
        <v>76</v>
      </c>
      <c r="I18" s="34" t="s">
        <v>76</v>
      </c>
      <c r="J18" s="37" t="s">
        <v>76</v>
      </c>
      <c r="K18" s="35" t="s">
        <v>76</v>
      </c>
      <c r="L18" s="35" t="s">
        <v>76</v>
      </c>
      <c r="M18" s="36" t="s">
        <v>76</v>
      </c>
      <c r="N18" s="32" t="s">
        <v>76</v>
      </c>
      <c r="O18" s="33" t="s">
        <v>76</v>
      </c>
      <c r="P18" s="33" t="s">
        <v>76</v>
      </c>
      <c r="Q18" s="34" t="s">
        <v>76</v>
      </c>
      <c r="R18" s="37" t="s">
        <v>76</v>
      </c>
      <c r="S18" s="35" t="s">
        <v>76</v>
      </c>
      <c r="T18" s="35" t="s">
        <v>76</v>
      </c>
      <c r="U18" s="36" t="s">
        <v>76</v>
      </c>
      <c r="V18" s="32" t="s">
        <v>76</v>
      </c>
      <c r="W18" s="33" t="s">
        <v>76</v>
      </c>
      <c r="X18" s="33" t="s">
        <v>76</v>
      </c>
      <c r="Y18" s="34" t="s">
        <v>76</v>
      </c>
    </row>
    <row r="19" spans="2:25" ht="26.25" thickBot="1">
      <c r="B19" s="33" t="s">
        <v>63</v>
      </c>
      <c r="C19" s="46" t="s">
        <v>115</v>
      </c>
      <c r="D19" s="32"/>
      <c r="E19" s="32"/>
      <c r="F19" s="32"/>
      <c r="G19" s="33" t="s">
        <v>76</v>
      </c>
      <c r="H19" s="33" t="s">
        <v>76</v>
      </c>
      <c r="I19" s="34" t="s">
        <v>76</v>
      </c>
      <c r="J19" s="37" t="s">
        <v>76</v>
      </c>
      <c r="K19" s="35" t="s">
        <v>76</v>
      </c>
      <c r="L19" s="35" t="s">
        <v>76</v>
      </c>
      <c r="M19" s="36" t="s">
        <v>76</v>
      </c>
      <c r="N19" s="32" t="s">
        <v>76</v>
      </c>
      <c r="O19" s="33" t="s">
        <v>76</v>
      </c>
      <c r="P19" s="33" t="s">
        <v>76</v>
      </c>
      <c r="Q19" s="34" t="s">
        <v>76</v>
      </c>
      <c r="R19" s="37" t="s">
        <v>76</v>
      </c>
      <c r="S19" s="35" t="s">
        <v>76</v>
      </c>
      <c r="T19" s="35" t="s">
        <v>76</v>
      </c>
      <c r="U19" s="36" t="s">
        <v>76</v>
      </c>
      <c r="V19" s="32" t="s">
        <v>76</v>
      </c>
      <c r="W19" s="33" t="s">
        <v>76</v>
      </c>
      <c r="X19" s="33" t="s">
        <v>76</v>
      </c>
      <c r="Y19" s="34" t="s">
        <v>76</v>
      </c>
    </row>
    <row r="20" spans="2:25" ht="15.75" thickBot="1">
      <c r="B20" s="42" t="s">
        <v>64</v>
      </c>
      <c r="C20" s="64" t="s">
        <v>118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</row>
    <row r="21" spans="2:25" ht="15.75" thickBot="1">
      <c r="B21" s="41" t="s">
        <v>65</v>
      </c>
      <c r="C21" s="58" t="s">
        <v>94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0"/>
    </row>
    <row r="22" spans="2:25" ht="25.5">
      <c r="B22" s="33" t="s">
        <v>66</v>
      </c>
      <c r="C22" s="46" t="s">
        <v>95</v>
      </c>
      <c r="D22" s="32" t="s">
        <v>96</v>
      </c>
      <c r="E22" s="32" t="s">
        <v>97</v>
      </c>
      <c r="F22" s="32"/>
      <c r="G22" s="27"/>
      <c r="H22" s="27"/>
      <c r="I22" s="28" t="s">
        <v>76</v>
      </c>
      <c r="J22" s="29" t="s">
        <v>76</v>
      </c>
      <c r="K22" s="30" t="s">
        <v>76</v>
      </c>
      <c r="L22" s="30" t="s">
        <v>76</v>
      </c>
      <c r="M22" s="31" t="s">
        <v>76</v>
      </c>
      <c r="N22" s="26" t="s">
        <v>76</v>
      </c>
      <c r="O22" s="27" t="s">
        <v>76</v>
      </c>
      <c r="P22" s="27" t="s">
        <v>76</v>
      </c>
      <c r="Q22" s="28" t="s">
        <v>76</v>
      </c>
      <c r="R22" s="29" t="s">
        <v>76</v>
      </c>
      <c r="S22" s="30" t="s">
        <v>76</v>
      </c>
      <c r="T22" s="30" t="s">
        <v>76</v>
      </c>
      <c r="U22" s="31" t="s">
        <v>76</v>
      </c>
      <c r="V22" s="26" t="s">
        <v>76</v>
      </c>
      <c r="W22" s="27" t="s">
        <v>76</v>
      </c>
      <c r="X22" s="27" t="s">
        <v>76</v>
      </c>
      <c r="Y22" s="28" t="s">
        <v>76</v>
      </c>
    </row>
    <row r="23" spans="2:25" ht="25.5">
      <c r="B23" s="33" t="s">
        <v>69</v>
      </c>
      <c r="C23" s="46" t="s">
        <v>98</v>
      </c>
      <c r="D23" s="32" t="s">
        <v>79</v>
      </c>
      <c r="E23" s="32" t="s">
        <v>80</v>
      </c>
      <c r="F23" s="32"/>
      <c r="G23" s="27"/>
      <c r="H23" s="27"/>
      <c r="I23" s="28" t="s">
        <v>76</v>
      </c>
      <c r="J23" s="29" t="s">
        <v>76</v>
      </c>
      <c r="K23" s="30" t="s">
        <v>76</v>
      </c>
      <c r="L23" s="30" t="s">
        <v>76</v>
      </c>
      <c r="M23" s="31" t="s">
        <v>76</v>
      </c>
      <c r="N23" s="26" t="s">
        <v>76</v>
      </c>
      <c r="O23" s="27" t="s">
        <v>76</v>
      </c>
      <c r="P23" s="27" t="s">
        <v>76</v>
      </c>
      <c r="Q23" s="28" t="s">
        <v>76</v>
      </c>
      <c r="R23" s="29" t="s">
        <v>76</v>
      </c>
      <c r="S23" s="30" t="s">
        <v>76</v>
      </c>
      <c r="T23" s="30" t="s">
        <v>76</v>
      </c>
      <c r="U23" s="31" t="s">
        <v>76</v>
      </c>
      <c r="V23" s="26" t="s">
        <v>76</v>
      </c>
      <c r="W23" s="27" t="s">
        <v>76</v>
      </c>
      <c r="X23" s="27" t="s">
        <v>76</v>
      </c>
      <c r="Y23" s="28" t="s">
        <v>76</v>
      </c>
    </row>
    <row r="24" spans="2:25" ht="35.25" customHeight="1">
      <c r="B24" s="33" t="s">
        <v>70</v>
      </c>
      <c r="C24" s="46" t="s">
        <v>99</v>
      </c>
      <c r="D24" s="46" t="s">
        <v>81</v>
      </c>
      <c r="E24" s="32" t="s">
        <v>78</v>
      </c>
      <c r="F24" s="32"/>
      <c r="G24" s="27"/>
      <c r="H24" s="27"/>
      <c r="I24" s="28"/>
      <c r="J24" s="29"/>
      <c r="K24" s="30"/>
      <c r="L24" s="30"/>
      <c r="M24" s="31" t="s">
        <v>76</v>
      </c>
      <c r="N24" s="26"/>
      <c r="O24" s="27"/>
      <c r="P24" s="27"/>
      <c r="Q24" s="28" t="s">
        <v>76</v>
      </c>
      <c r="R24" s="29"/>
      <c r="S24" s="30"/>
      <c r="T24" s="30"/>
      <c r="U24" s="31" t="s">
        <v>76</v>
      </c>
      <c r="V24" s="26"/>
      <c r="W24" s="27"/>
      <c r="X24" s="27"/>
      <c r="Y24" s="28" t="s">
        <v>76</v>
      </c>
    </row>
    <row r="25" spans="2:25" ht="15.75" thickBot="1">
      <c r="B25" s="41" t="s">
        <v>67</v>
      </c>
      <c r="C25" s="61" t="s">
        <v>100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</row>
    <row r="26" spans="2:25" ht="26.25" thickBot="1">
      <c r="B26" s="33" t="s">
        <v>68</v>
      </c>
      <c r="C26" s="46" t="s">
        <v>101</v>
      </c>
      <c r="D26" s="32" t="s">
        <v>102</v>
      </c>
      <c r="E26" s="32" t="s">
        <v>103</v>
      </c>
      <c r="F26" s="32"/>
      <c r="G26" s="33"/>
      <c r="H26" s="33"/>
      <c r="I26" s="34"/>
      <c r="J26" s="37" t="s">
        <v>76</v>
      </c>
      <c r="K26" s="35" t="s">
        <v>76</v>
      </c>
      <c r="L26" s="35" t="s">
        <v>76</v>
      </c>
      <c r="M26" s="36" t="s">
        <v>76</v>
      </c>
      <c r="N26" s="32" t="s">
        <v>76</v>
      </c>
      <c r="O26" s="33" t="s">
        <v>76</v>
      </c>
      <c r="P26" s="33" t="s">
        <v>76</v>
      </c>
      <c r="Q26" s="34" t="s">
        <v>76</v>
      </c>
      <c r="R26" s="37" t="s">
        <v>76</v>
      </c>
      <c r="S26" s="35" t="s">
        <v>76</v>
      </c>
      <c r="T26" s="35" t="s">
        <v>76</v>
      </c>
      <c r="U26" s="36" t="s">
        <v>76</v>
      </c>
      <c r="V26" s="32" t="s">
        <v>76</v>
      </c>
      <c r="W26" s="33" t="s">
        <v>76</v>
      </c>
      <c r="X26" s="33" t="s">
        <v>76</v>
      </c>
      <c r="Y26" s="34" t="s">
        <v>76</v>
      </c>
    </row>
    <row r="27" spans="2:25" ht="15.75" thickBot="1">
      <c r="B27" s="42" t="s">
        <v>71</v>
      </c>
      <c r="C27" s="64" t="s">
        <v>87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6"/>
    </row>
    <row r="28" spans="2:25" ht="15.75" thickBot="1">
      <c r="B28" s="41" t="s">
        <v>72</v>
      </c>
      <c r="C28" s="58" t="s">
        <v>88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/>
    </row>
    <row r="29" spans="2:25" ht="51">
      <c r="B29" s="33" t="s">
        <v>73</v>
      </c>
      <c r="C29" s="46" t="s">
        <v>89</v>
      </c>
      <c r="D29" s="46" t="s">
        <v>90</v>
      </c>
      <c r="E29" s="32" t="s">
        <v>91</v>
      </c>
      <c r="F29" s="32"/>
      <c r="G29" s="27"/>
      <c r="H29" s="27"/>
      <c r="I29" s="28"/>
      <c r="J29" s="29"/>
      <c r="K29" s="30" t="s">
        <v>76</v>
      </c>
      <c r="L29" s="30" t="s">
        <v>76</v>
      </c>
      <c r="M29" s="31" t="s">
        <v>76</v>
      </c>
      <c r="N29" s="26" t="s">
        <v>76</v>
      </c>
      <c r="O29" s="27" t="s">
        <v>76</v>
      </c>
      <c r="P29" s="27" t="s">
        <v>76</v>
      </c>
      <c r="Q29" s="28" t="s">
        <v>76</v>
      </c>
      <c r="R29" s="29" t="s">
        <v>76</v>
      </c>
      <c r="S29" s="30" t="s">
        <v>76</v>
      </c>
      <c r="T29" s="30" t="s">
        <v>76</v>
      </c>
      <c r="U29" s="31" t="s">
        <v>76</v>
      </c>
      <c r="V29" s="26" t="s">
        <v>76</v>
      </c>
      <c r="W29" s="27" t="s">
        <v>76</v>
      </c>
      <c r="X29" s="27" t="s">
        <v>76</v>
      </c>
      <c r="Y29" s="28" t="s">
        <v>76</v>
      </c>
    </row>
    <row r="30" spans="2:25" ht="15.75" thickBot="1">
      <c r="B30" s="33" t="s">
        <v>74</v>
      </c>
      <c r="C30" s="46" t="s">
        <v>92</v>
      </c>
      <c r="D30" s="32" t="s">
        <v>82</v>
      </c>
      <c r="E30" s="32" t="s">
        <v>93</v>
      </c>
      <c r="F30" s="32"/>
      <c r="G30" s="27"/>
      <c r="H30" s="27"/>
      <c r="I30" s="28"/>
      <c r="J30" s="29"/>
      <c r="K30" s="30" t="s">
        <v>76</v>
      </c>
      <c r="L30" s="30" t="s">
        <v>76</v>
      </c>
      <c r="M30" s="31" t="s">
        <v>76</v>
      </c>
      <c r="N30" s="26" t="s">
        <v>76</v>
      </c>
      <c r="O30" s="27" t="s">
        <v>76</v>
      </c>
      <c r="P30" s="27" t="s">
        <v>76</v>
      </c>
      <c r="Q30" s="28" t="s">
        <v>76</v>
      </c>
      <c r="R30" s="29" t="s">
        <v>76</v>
      </c>
      <c r="S30" s="30" t="s">
        <v>76</v>
      </c>
      <c r="T30" s="30" t="s">
        <v>76</v>
      </c>
      <c r="U30" s="31" t="s">
        <v>76</v>
      </c>
      <c r="V30" s="26" t="s">
        <v>76</v>
      </c>
      <c r="W30" s="27" t="s">
        <v>76</v>
      </c>
      <c r="X30" s="27" t="s">
        <v>76</v>
      </c>
      <c r="Y30" s="28" t="s">
        <v>76</v>
      </c>
    </row>
    <row r="31" spans="2:25" ht="15.75" thickBot="1">
      <c r="B31" s="42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6"/>
    </row>
    <row r="32" spans="2:25" s="25" customFormat="1" ht="15.75" thickBot="1">
      <c r="B32" s="4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2"/>
    </row>
    <row r="33" spans="2:25">
      <c r="B33" s="33"/>
      <c r="C33" s="46"/>
      <c r="D33" s="46"/>
      <c r="E33" s="46"/>
      <c r="F33" s="32"/>
      <c r="G33" s="27"/>
      <c r="H33" s="27"/>
      <c r="I33" s="28"/>
      <c r="J33" s="29"/>
      <c r="K33" s="30"/>
      <c r="L33" s="30"/>
      <c r="M33" s="31"/>
      <c r="N33" s="26"/>
      <c r="O33" s="27"/>
      <c r="P33" s="27"/>
      <c r="Q33" s="28"/>
      <c r="R33" s="29"/>
      <c r="S33" s="30"/>
      <c r="T33" s="30"/>
      <c r="U33" s="31"/>
      <c r="V33" s="26"/>
      <c r="W33" s="27"/>
      <c r="X33" s="27"/>
      <c r="Y33" s="28"/>
    </row>
  </sheetData>
  <mergeCells count="20">
    <mergeCell ref="C15:Y15"/>
    <mergeCell ref="C7:Y7"/>
    <mergeCell ref="C27:Y27"/>
    <mergeCell ref="C31:Y31"/>
    <mergeCell ref="C16:Y16"/>
    <mergeCell ref="C25:Y25"/>
    <mergeCell ref="C28:Y28"/>
    <mergeCell ref="C21:Y21"/>
    <mergeCell ref="C17:Y17"/>
    <mergeCell ref="C20:Y20"/>
    <mergeCell ref="V5:Y5"/>
    <mergeCell ref="C8:Y8"/>
    <mergeCell ref="C10:Y10"/>
    <mergeCell ref="E5:E6"/>
    <mergeCell ref="C5:C6"/>
    <mergeCell ref="B5:B6"/>
    <mergeCell ref="F5:I5"/>
    <mergeCell ref="J5:M5"/>
    <mergeCell ref="N5:Q5"/>
    <mergeCell ref="R5:U5"/>
  </mergeCells>
  <pageMargins left="0.7" right="0.7" top="0.75" bottom="0.75" header="0.3" footer="0.3"/>
  <pageSetup paperSize="9"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Work Plan</vt:lpstr>
      <vt:lpstr>'Work Plan'!Print_Area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Kiweesi</dc:creator>
  <cp:lastModifiedBy>Jimmy</cp:lastModifiedBy>
  <cp:lastPrinted>2016-12-03T11:10:25Z</cp:lastPrinted>
  <dcterms:created xsi:type="dcterms:W3CDTF">2016-11-26T13:58:16Z</dcterms:created>
  <dcterms:modified xsi:type="dcterms:W3CDTF">2019-08-10T11:54:17Z</dcterms:modified>
</cp:coreProperties>
</file>