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 windowWidth="15600" windowHeight="9240" activeTab="1"/>
  </bookViews>
  <sheets>
    <sheet name="Beneficiaries" sheetId="1" r:id="rId1"/>
    <sheet name="Commodities" sheetId="2" r:id="rId2"/>
  </sheets>
  <calcPr calcId="145621"/>
</workbook>
</file>

<file path=xl/calcChain.xml><?xml version="1.0" encoding="utf-8"?>
<calcChain xmlns="http://schemas.openxmlformats.org/spreadsheetml/2006/main">
  <c r="C13" i="1"/>
  <c r="E8"/>
  <c r="F8" s="1"/>
  <c r="G8" s="1"/>
  <c r="I8"/>
  <c r="J8"/>
  <c r="K8" s="1"/>
  <c r="L8" s="1"/>
  <c r="M8" s="1"/>
  <c r="D9"/>
  <c r="D13" s="1"/>
  <c r="I9"/>
  <c r="J9" s="1"/>
  <c r="K9" s="1"/>
  <c r="L9" s="1"/>
  <c r="M9" s="1"/>
  <c r="D10"/>
  <c r="E10"/>
  <c r="F10" s="1"/>
  <c r="G10" s="1"/>
  <c r="I10"/>
  <c r="J10"/>
  <c r="K10" s="1"/>
  <c r="L10" s="1"/>
  <c r="M10" s="1"/>
  <c r="D11"/>
  <c r="E11" s="1"/>
  <c r="F11" s="1"/>
  <c r="G11" s="1"/>
  <c r="I11"/>
  <c r="J11" s="1"/>
  <c r="K11" s="1"/>
  <c r="L11" s="1"/>
  <c r="M11" s="1"/>
  <c r="D12"/>
  <c r="E12"/>
  <c r="F12" s="1"/>
  <c r="G12" s="1"/>
  <c r="I12"/>
  <c r="J12"/>
  <c r="K12" s="1"/>
  <c r="L12" s="1"/>
  <c r="M12" s="1"/>
  <c r="I7"/>
  <c r="I13" s="1"/>
  <c r="E7"/>
  <c r="F7" s="1"/>
  <c r="C17" i="2"/>
  <c r="I17" s="1"/>
  <c r="J16"/>
  <c r="F16"/>
  <c r="K16" s="1"/>
  <c r="E16"/>
  <c r="C8"/>
  <c r="I8" s="1"/>
  <c r="J8" s="1"/>
  <c r="D7"/>
  <c r="I7"/>
  <c r="E7"/>
  <c r="H8"/>
  <c r="H9" s="1"/>
  <c r="F9"/>
  <c r="G9"/>
  <c r="E9"/>
  <c r="D9"/>
  <c r="J7"/>
  <c r="J9" s="1"/>
  <c r="J17"/>
  <c r="J18" s="1"/>
  <c r="G18"/>
  <c r="H18"/>
  <c r="E18"/>
  <c r="H10" i="1" l="1"/>
  <c r="O10" s="1"/>
  <c r="N10"/>
  <c r="K17" i="2"/>
  <c r="I18"/>
  <c r="H8" i="1"/>
  <c r="O8" s="1"/>
  <c r="N8"/>
  <c r="N11"/>
  <c r="H11"/>
  <c r="O11" s="1"/>
  <c r="N12"/>
  <c r="H12"/>
  <c r="O12" s="1"/>
  <c r="I9" i="2"/>
  <c r="K18"/>
  <c r="F18"/>
  <c r="J7" i="1"/>
  <c r="E9"/>
  <c r="G7"/>
  <c r="E13" l="1"/>
  <c r="F9"/>
  <c r="J13"/>
  <c r="K7"/>
  <c r="H7"/>
  <c r="L7" l="1"/>
  <c r="K13"/>
  <c r="G9"/>
  <c r="F13"/>
  <c r="M7" l="1"/>
  <c r="L13"/>
  <c r="N7"/>
  <c r="H9"/>
  <c r="N9"/>
  <c r="G13"/>
  <c r="M13" l="1"/>
  <c r="O7"/>
  <c r="O9"/>
  <c r="H13"/>
  <c r="N13"/>
  <c r="O13" l="1"/>
</calcChain>
</file>

<file path=xl/sharedStrings.xml><?xml version="1.0" encoding="utf-8"?>
<sst xmlns="http://schemas.openxmlformats.org/spreadsheetml/2006/main" count="87" uniqueCount="65">
  <si>
    <t>FDP</t>
  </si>
  <si>
    <t>Villages Covered</t>
  </si>
  <si>
    <t>Total Population Covered</t>
  </si>
  <si>
    <t>Total Number of Children &lt;5 years</t>
  </si>
  <si>
    <t>Number of prevalence of MAM &lt;5 children</t>
  </si>
  <si>
    <t>number of Incident of MAM &lt;5 Children</t>
  </si>
  <si>
    <t>&gt;60% coverage  for U5</t>
  </si>
  <si>
    <t>Total PLW</t>
  </si>
  <si>
    <t>number of prevalence of Acutely Malnourished PLW</t>
  </si>
  <si>
    <t>Number of Incidence of Acutely Malnourished PLW</t>
  </si>
  <si>
    <t>&gt;60% coverage for PLW</t>
  </si>
  <si>
    <t>A</t>
  </si>
  <si>
    <t>B</t>
  </si>
  <si>
    <t>C</t>
  </si>
  <si>
    <t>D = C*20%</t>
  </si>
  <si>
    <t>E=D*MAM%</t>
  </si>
  <si>
    <t>F=E*3.7</t>
  </si>
  <si>
    <t>G=F*60%</t>
  </si>
  <si>
    <t>H=G/18*3</t>
  </si>
  <si>
    <t>I=C*5%</t>
  </si>
  <si>
    <t>J=I*GAM%</t>
  </si>
  <si>
    <t>K=J*3.7</t>
  </si>
  <si>
    <t>L=K*60%</t>
  </si>
  <si>
    <t>M=L/18*3</t>
  </si>
  <si>
    <t>N =G+L</t>
  </si>
  <si>
    <t>Total</t>
  </si>
  <si>
    <t>Children 6-59 months</t>
  </si>
  <si>
    <t>Pregnant &amp; Lactating women</t>
  </si>
  <si>
    <t>Insert MAM rate (GAM-SAM)</t>
  </si>
  <si>
    <t>Total monthly target</t>
  </si>
  <si>
    <t>Total Target for project duration</t>
  </si>
  <si>
    <t>O=H+M</t>
  </si>
  <si>
    <t xml:space="preserve">TOTAL  </t>
  </si>
  <si>
    <t xml:space="preserve">MONTHLY  TOTAL </t>
  </si>
  <si>
    <t>Moderate acute malnutrition (MAM) = GAM-SAM</t>
  </si>
  <si>
    <t>Expected coverage: 60%</t>
  </si>
  <si>
    <t xml:space="preserve">Note on formula above: </t>
  </si>
  <si>
    <t>Prevalence to incidence conversion factor for 18 months period: 3.7</t>
  </si>
  <si>
    <t>Monthly attendance estimates U5</t>
  </si>
  <si>
    <t>Monthly attendance estimates PLW</t>
  </si>
  <si>
    <t>Type of Intervention</t>
  </si>
  <si>
    <t>F/I ration</t>
  </si>
  <si>
    <t>Commodity in MT</t>
  </si>
  <si>
    <t>Cereal</t>
  </si>
  <si>
    <t>Pulse</t>
  </si>
  <si>
    <t>CSB</t>
  </si>
  <si>
    <t>V.Oil</t>
  </si>
  <si>
    <t>Sugar</t>
  </si>
  <si>
    <t>RUSF</t>
  </si>
  <si>
    <t>TSFP</t>
  </si>
  <si>
    <t>Indiv</t>
  </si>
  <si>
    <t>Fam</t>
  </si>
  <si>
    <t>Food Commodities requirement per month</t>
  </si>
  <si>
    <t>Food Commodities requirement for the project duration</t>
  </si>
  <si>
    <t>Target Figures (attendance)</t>
  </si>
  <si>
    <t>Project duration (months)</t>
  </si>
  <si>
    <t>NOTE: The individual ration can be either CSB+oil+sugar OR RUSF. Not both. Please correct formula as necessary</t>
  </si>
  <si>
    <t xml:space="preserve">Note on Ration sizes: </t>
  </si>
  <si>
    <t>Individual Ration (per month)</t>
  </si>
  <si>
    <t>Family ration (per month)</t>
  </si>
  <si>
    <t>1 beneficiary=~1 family (the example below is based on the beneficiary figures sheet)</t>
  </si>
  <si>
    <r>
      <t>Please note that the formulars are already done so you will only need to insert the 'Villages covered' and 'total population Covered' Columns only. The other columns will automatically be calculated (</t>
    </r>
    <r>
      <rPr>
        <i/>
        <sz val="11"/>
        <color indexed="40"/>
        <rFont val="Calibri"/>
        <family val="2"/>
      </rPr>
      <t>Delete or insert extra rows as necessary)</t>
    </r>
  </si>
  <si>
    <t>Estimated length of stay in the program: 4 months</t>
  </si>
  <si>
    <t>Dobley,Diif, Miski, dhayacgaroon, Hosingo,Alibuley,Lanbuul, Awodiley, Degmareer,Degalema,Godaya</t>
  </si>
  <si>
    <t>2.76kg</t>
  </si>
</sst>
</file>

<file path=xl/styles.xml><?xml version="1.0" encoding="utf-8"?>
<styleSheet xmlns="http://schemas.openxmlformats.org/spreadsheetml/2006/main">
  <numFmts count="1">
    <numFmt numFmtId="164" formatCode="0.0%"/>
  </numFmts>
  <fonts count="24">
    <font>
      <sz val="11"/>
      <color theme="1"/>
      <name val="Calibri"/>
      <family val="2"/>
      <scheme val="minor"/>
    </font>
    <font>
      <b/>
      <sz val="9"/>
      <name val="Calibri"/>
      <family val="2"/>
    </font>
    <font>
      <i/>
      <sz val="11"/>
      <color indexed="40"/>
      <name val="Calibri"/>
      <family val="2"/>
    </font>
    <font>
      <b/>
      <sz val="9"/>
      <color theme="1"/>
      <name val="Calibri"/>
      <family val="2"/>
    </font>
    <font>
      <sz val="8"/>
      <color theme="1"/>
      <name val="Calibri"/>
      <family val="2"/>
    </font>
    <font>
      <b/>
      <sz val="10"/>
      <color theme="1"/>
      <name val="Calibri"/>
      <family val="2"/>
    </font>
    <font>
      <b/>
      <sz val="14"/>
      <color theme="0"/>
      <name val="Calibri"/>
      <family val="2"/>
      <scheme val="minor"/>
    </font>
    <font>
      <b/>
      <sz val="12"/>
      <color theme="0"/>
      <name val="Calibri"/>
      <family val="2"/>
      <scheme val="minor"/>
    </font>
    <font>
      <b/>
      <sz val="14"/>
      <name val="Calibri"/>
      <family val="2"/>
      <scheme val="minor"/>
    </font>
    <font>
      <b/>
      <sz val="11"/>
      <color theme="1"/>
      <name val="Calibri"/>
      <family val="2"/>
      <scheme val="minor"/>
    </font>
    <font>
      <b/>
      <sz val="8"/>
      <color theme="1"/>
      <name val="Calibri"/>
      <family val="2"/>
    </font>
    <font>
      <sz val="10"/>
      <color theme="1"/>
      <name val="Calibri"/>
      <family val="2"/>
    </font>
    <font>
      <b/>
      <sz val="12"/>
      <color theme="1"/>
      <name val="Calibri"/>
      <family val="2"/>
    </font>
    <font>
      <b/>
      <sz val="12"/>
      <color theme="1"/>
      <name val="Calibri"/>
      <family val="2"/>
      <scheme val="minor"/>
    </font>
    <font>
      <b/>
      <sz val="14"/>
      <color theme="1"/>
      <name val="Calibri"/>
      <family val="2"/>
    </font>
    <font>
      <sz val="10"/>
      <color rgb="FF00B0F0"/>
      <name val="Calibri"/>
      <family val="2"/>
    </font>
    <font>
      <b/>
      <sz val="12"/>
      <color rgb="FF00B0F0"/>
      <name val="Calibri"/>
      <family val="2"/>
    </font>
    <font>
      <b/>
      <sz val="12"/>
      <color rgb="FF00B0F0"/>
      <name val="Calibri"/>
      <family val="2"/>
      <scheme val="minor"/>
    </font>
    <font>
      <b/>
      <sz val="11"/>
      <color theme="1"/>
      <name val="Calibri"/>
      <family val="2"/>
    </font>
    <font>
      <sz val="11"/>
      <color rgb="FFFF0000"/>
      <name val="Calibri"/>
      <family val="2"/>
      <scheme val="minor"/>
    </font>
    <font>
      <b/>
      <sz val="10"/>
      <color rgb="FF00B0F0"/>
      <name val="Calibri"/>
      <family val="2"/>
    </font>
    <font>
      <b/>
      <u/>
      <sz val="11"/>
      <color theme="1"/>
      <name val="Calibri"/>
      <family val="2"/>
      <scheme val="minor"/>
    </font>
    <font>
      <sz val="11"/>
      <color rgb="FF00B0F0"/>
      <name val="Calibri"/>
      <family val="2"/>
      <scheme val="minor"/>
    </font>
    <font>
      <sz val="10"/>
      <name val="Calibri"/>
      <family val="2"/>
    </font>
  </fonts>
  <fills count="11">
    <fill>
      <patternFill patternType="none"/>
    </fill>
    <fill>
      <patternFill patternType="gray125"/>
    </fill>
    <fill>
      <patternFill patternType="solid">
        <fgColor rgb="FFCCCCCC"/>
        <bgColor indexed="64"/>
      </patternFill>
    </fill>
    <fill>
      <patternFill patternType="solid">
        <fgColor rgb="FFCCFFFF"/>
        <bgColor indexed="64"/>
      </patternFill>
    </fill>
    <fill>
      <patternFill patternType="solid">
        <fgColor rgb="FF00B0F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3F3F3"/>
        <bgColor indexed="64"/>
      </patternFill>
    </fill>
    <fill>
      <patternFill patternType="solid">
        <fgColor theme="1" tint="0.499984740745262"/>
        <bgColor indexed="64"/>
      </patternFill>
    </fill>
    <fill>
      <patternFill patternType="solid">
        <fgColor rgb="FF002060"/>
        <bgColor indexed="64"/>
      </patternFill>
    </fill>
    <fill>
      <patternFill patternType="solid">
        <fgColor rgb="FF999999"/>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double">
        <color theme="0"/>
      </right>
      <top style="medium">
        <color theme="0"/>
      </top>
      <bottom style="medium">
        <color theme="0"/>
      </bottom>
      <diagonal/>
    </border>
    <border>
      <left style="double">
        <color theme="0"/>
      </left>
      <right/>
      <top style="medium">
        <color theme="0"/>
      </top>
      <bottom style="medium">
        <color theme="0"/>
      </bottom>
      <diagonal/>
    </border>
  </borders>
  <cellStyleXfs count="1">
    <xf numFmtId="0" fontId="0" fillId="0" borderId="0"/>
  </cellStyleXfs>
  <cellXfs count="75">
    <xf numFmtId="0" fontId="0" fillId="0" borderId="0" xfId="0"/>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3" fillId="2" borderId="4" xfId="0" applyFont="1" applyFill="1" applyBorder="1" applyAlignment="1">
      <alignment vertical="top" wrapText="1"/>
    </xf>
    <xf numFmtId="0" fontId="6" fillId="4" borderId="0" xfId="0" applyFont="1" applyFill="1" applyBorder="1" applyAlignment="1">
      <alignment horizontal="center"/>
    </xf>
    <xf numFmtId="0" fontId="7" fillId="4" borderId="0" xfId="0" applyFont="1" applyFill="1" applyBorder="1" applyAlignment="1">
      <alignment horizontal="left"/>
    </xf>
    <xf numFmtId="164" fontId="8" fillId="0" borderId="0" xfId="0" applyNumberFormat="1" applyFont="1" applyFill="1" applyBorder="1" applyAlignment="1">
      <alignment horizontal="center"/>
    </xf>
    <xf numFmtId="0" fontId="9" fillId="0" borderId="0" xfId="0" applyFont="1"/>
    <xf numFmtId="0" fontId="4" fillId="3" borderId="5" xfId="0" applyFont="1" applyFill="1" applyBorder="1" applyAlignment="1">
      <alignment horizontal="center" vertical="top" wrapText="1"/>
    </xf>
    <xf numFmtId="0" fontId="4" fillId="3" borderId="1" xfId="0" applyFont="1" applyFill="1" applyBorder="1" applyAlignment="1">
      <alignment horizontal="center" vertical="top" wrapText="1"/>
    </xf>
    <xf numFmtId="0" fontId="1" fillId="2" borderId="4" xfId="0" applyFont="1" applyFill="1" applyBorder="1" applyAlignment="1">
      <alignment vertical="top" wrapText="1"/>
    </xf>
    <xf numFmtId="0" fontId="10" fillId="3" borderId="4" xfId="0" applyFont="1" applyFill="1" applyBorder="1" applyAlignment="1">
      <alignment horizontal="center" vertical="top" wrapText="1"/>
    </xf>
    <xf numFmtId="0" fontId="3" fillId="5" borderId="3" xfId="0" applyFont="1" applyFill="1" applyBorder="1" applyAlignment="1">
      <alignment vertical="top" wrapText="1"/>
    </xf>
    <xf numFmtId="0" fontId="1" fillId="6" borderId="5" xfId="0" applyFont="1" applyFill="1" applyBorder="1" applyAlignment="1">
      <alignment vertical="top"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4" xfId="0" applyFont="1" applyBorder="1" applyAlignment="1">
      <alignment horizontal="center" vertical="center" wrapText="1"/>
    </xf>
    <xf numFmtId="1" fontId="11" fillId="0" borderId="4" xfId="0" applyNumberFormat="1" applyFont="1" applyBorder="1" applyAlignment="1">
      <alignment horizontal="center" vertical="center" wrapText="1"/>
    </xf>
    <xf numFmtId="1" fontId="12" fillId="0" borderId="5" xfId="0" applyNumberFormat="1" applyFont="1" applyBorder="1" applyAlignment="1">
      <alignment horizontal="center" vertical="center" wrapText="1"/>
    </xf>
    <xf numFmtId="1" fontId="13" fillId="0" borderId="1" xfId="0" applyNumberFormat="1" applyFont="1" applyBorder="1" applyAlignment="1">
      <alignment horizontal="center" vertical="center"/>
    </xf>
    <xf numFmtId="3" fontId="11" fillId="0" borderId="4"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0" fontId="15" fillId="0" borderId="3" xfId="0" applyFont="1" applyBorder="1" applyAlignment="1">
      <alignment vertical="center" wrapText="1"/>
    </xf>
    <xf numFmtId="0" fontId="15" fillId="0" borderId="4" xfId="0" applyFont="1" applyBorder="1" applyAlignment="1">
      <alignment horizontal="center" vertical="center" wrapText="1"/>
    </xf>
    <xf numFmtId="1" fontId="15" fillId="0" borderId="4" xfId="0" applyNumberFormat="1" applyFont="1" applyBorder="1" applyAlignment="1">
      <alignment horizontal="center" vertical="center" wrapText="1"/>
    </xf>
    <xf numFmtId="1" fontId="16" fillId="0" borderId="5" xfId="0" applyNumberFormat="1" applyFont="1" applyBorder="1" applyAlignment="1">
      <alignment horizontal="center" vertical="center" wrapText="1"/>
    </xf>
    <xf numFmtId="1" fontId="17" fillId="0" borderId="1" xfId="0" applyNumberFormat="1" applyFont="1" applyBorder="1" applyAlignment="1">
      <alignment horizontal="center" vertical="center"/>
    </xf>
    <xf numFmtId="0" fontId="0" fillId="0" borderId="0" xfId="0" applyAlignment="1">
      <alignment horizontal="left" indent="1"/>
    </xf>
    <xf numFmtId="0" fontId="18" fillId="7" borderId="4" xfId="0" applyFont="1" applyFill="1" applyBorder="1" applyAlignment="1">
      <alignment vertical="top" wrapText="1"/>
    </xf>
    <xf numFmtId="2" fontId="11" fillId="0" borderId="4" xfId="0" applyNumberFormat="1" applyFont="1" applyBorder="1" applyAlignment="1">
      <alignment vertical="center" wrapText="1"/>
    </xf>
    <xf numFmtId="2" fontId="5" fillId="0" borderId="4" xfId="0" applyNumberFormat="1" applyFont="1" applyBorder="1" applyAlignment="1">
      <alignment vertical="center" wrapText="1"/>
    </xf>
    <xf numFmtId="0" fontId="18" fillId="7" borderId="4" xfId="0" applyFont="1" applyFill="1" applyBorder="1" applyAlignment="1">
      <alignment horizontal="center" vertical="center" wrapText="1"/>
    </xf>
    <xf numFmtId="0" fontId="19" fillId="0" borderId="0" xfId="0" applyFont="1"/>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0" fillId="0" borderId="4" xfId="0" applyFont="1" applyBorder="1" applyAlignment="1">
      <alignment horizontal="center" vertical="center" wrapText="1"/>
    </xf>
    <xf numFmtId="2" fontId="11" fillId="0" borderId="4"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0" fontId="19" fillId="0" borderId="0" xfId="0" applyFont="1" applyAlignment="1">
      <alignment horizontal="center"/>
    </xf>
    <xf numFmtId="0" fontId="21" fillId="0" borderId="0" xfId="0" applyFont="1"/>
    <xf numFmtId="1" fontId="20" fillId="0" borderId="4" xfId="0" applyNumberFormat="1" applyFont="1" applyBorder="1" applyAlignment="1">
      <alignment vertical="center" wrapText="1"/>
    </xf>
    <xf numFmtId="1" fontId="20" fillId="0" borderId="4" xfId="0" applyNumberFormat="1" applyFont="1" applyBorder="1" applyAlignment="1">
      <alignment horizontal="center" vertical="center" wrapText="1"/>
    </xf>
    <xf numFmtId="0" fontId="22" fillId="0" borderId="0" xfId="0" applyFont="1"/>
    <xf numFmtId="0" fontId="22" fillId="0" borderId="0" xfId="0" applyFont="1" applyAlignment="1">
      <alignment wrapText="1"/>
    </xf>
    <xf numFmtId="2" fontId="15" fillId="0" borderId="4" xfId="0" applyNumberFormat="1" applyFont="1" applyBorder="1" applyAlignment="1">
      <alignment vertical="center" wrapText="1"/>
    </xf>
    <xf numFmtId="0" fontId="23" fillId="0" borderId="4" xfId="0" applyFont="1" applyBorder="1" applyAlignment="1">
      <alignment vertical="center" wrapText="1"/>
    </xf>
    <xf numFmtId="0" fontId="22" fillId="0" borderId="0" xfId="0" applyFont="1" applyAlignment="1">
      <alignment horizontal="left" vertical="top" wrapText="1"/>
    </xf>
    <xf numFmtId="0" fontId="5" fillId="8" borderId="6"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6" fillId="9" borderId="9" xfId="0" applyFont="1" applyFill="1" applyBorder="1" applyAlignment="1">
      <alignment horizontal="center"/>
    </xf>
    <xf numFmtId="0" fontId="6" fillId="9" borderId="10" xfId="0" applyFont="1" applyFill="1" applyBorder="1" applyAlignment="1">
      <alignment horizontal="center"/>
    </xf>
    <xf numFmtId="0" fontId="6" fillId="9" borderId="11" xfId="0" applyFont="1" applyFill="1" applyBorder="1" applyAlignment="1">
      <alignment horizontal="center"/>
    </xf>
    <xf numFmtId="0" fontId="6" fillId="9" borderId="12" xfId="0" applyFont="1" applyFill="1" applyBorder="1" applyAlignment="1">
      <alignment horizontal="center"/>
    </xf>
    <xf numFmtId="0" fontId="8" fillId="6" borderId="7" xfId="0" applyFont="1" applyFill="1" applyBorder="1" applyAlignment="1">
      <alignment horizontal="center"/>
    </xf>
    <xf numFmtId="0" fontId="8" fillId="6" borderId="3" xfId="0" applyFont="1" applyFill="1" applyBorder="1" applyAlignment="1">
      <alignment horizontal="center"/>
    </xf>
    <xf numFmtId="0" fontId="8" fillId="5" borderId="7" xfId="0" applyFont="1" applyFill="1" applyBorder="1" applyAlignment="1">
      <alignment horizontal="center" wrapText="1"/>
    </xf>
    <xf numFmtId="0" fontId="8" fillId="5" borderId="3" xfId="0" applyFont="1" applyFill="1" applyBorder="1" applyAlignment="1">
      <alignment horizontal="center" wrapText="1"/>
    </xf>
    <xf numFmtId="0" fontId="18" fillId="7" borderId="7" xfId="0" applyFont="1" applyFill="1" applyBorder="1" applyAlignment="1">
      <alignment vertical="center" wrapText="1"/>
    </xf>
    <xf numFmtId="0" fontId="18" fillId="7" borderId="3" xfId="0" applyFont="1" applyFill="1" applyBorder="1" applyAlignment="1">
      <alignment vertical="center" wrapText="1"/>
    </xf>
    <xf numFmtId="0" fontId="18" fillId="7" borderId="6"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5" fillId="10" borderId="6" xfId="0" applyFont="1" applyFill="1" applyBorder="1" applyAlignment="1">
      <alignment horizontal="center" vertical="top" wrapText="1"/>
    </xf>
    <xf numFmtId="0" fontId="5" fillId="10" borderId="8" xfId="0" applyFont="1" applyFill="1" applyBorder="1" applyAlignment="1">
      <alignment horizontal="center" vertical="top" wrapText="1"/>
    </xf>
    <xf numFmtId="0" fontId="5" fillId="10" borderId="2" xfId="0" applyFont="1" applyFill="1" applyBorder="1" applyAlignment="1">
      <alignment horizontal="center" vertical="top" wrapText="1"/>
    </xf>
    <xf numFmtId="0" fontId="5" fillId="10" borderId="6"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1"/>
  <sheetViews>
    <sheetView workbookViewId="0">
      <selection activeCell="I16" sqref="I16"/>
    </sheetView>
  </sheetViews>
  <sheetFormatPr defaultRowHeight="15"/>
  <cols>
    <col min="1" max="1" width="12" customWidth="1"/>
    <col min="2" max="2" width="12.5703125" customWidth="1"/>
    <col min="14" max="14" width="11.28515625" customWidth="1"/>
    <col min="15" max="15" width="13.140625" customWidth="1"/>
    <col min="16" max="16" width="29" customWidth="1"/>
  </cols>
  <sheetData>
    <row r="1" spans="1:16">
      <c r="A1" s="51" t="s">
        <v>61</v>
      </c>
      <c r="B1" s="51"/>
      <c r="C1" s="51"/>
      <c r="D1" s="51"/>
      <c r="E1" s="51"/>
      <c r="F1" s="51"/>
      <c r="G1" s="51"/>
      <c r="H1" s="51"/>
      <c r="I1" s="51"/>
      <c r="J1" s="51"/>
      <c r="K1" s="51"/>
      <c r="L1" s="51"/>
      <c r="M1" s="51"/>
      <c r="N1" s="51"/>
      <c r="O1" s="51"/>
    </row>
    <row r="2" spans="1:16" ht="15.75" thickBot="1">
      <c r="A2" s="51"/>
      <c r="B2" s="51"/>
      <c r="C2" s="51"/>
      <c r="D2" s="51"/>
      <c r="E2" s="51"/>
      <c r="F2" s="51"/>
      <c r="G2" s="51"/>
      <c r="H2" s="51"/>
      <c r="I2" s="51"/>
      <c r="J2" s="51"/>
      <c r="K2" s="51"/>
      <c r="L2" s="51"/>
      <c r="M2" s="51"/>
      <c r="N2" s="51"/>
      <c r="O2" s="51"/>
    </row>
    <row r="3" spans="1:16" ht="19.5" customHeight="1" thickBot="1">
      <c r="D3" s="54" t="s">
        <v>26</v>
      </c>
      <c r="E3" s="55"/>
      <c r="F3" s="55"/>
      <c r="G3" s="55"/>
      <c r="H3" s="56"/>
      <c r="I3" s="57" t="s">
        <v>27</v>
      </c>
      <c r="J3" s="55"/>
      <c r="K3" s="55"/>
      <c r="L3" s="55"/>
      <c r="M3" s="55"/>
      <c r="N3" s="58" t="s">
        <v>32</v>
      </c>
      <c r="O3" s="60" t="s">
        <v>33</v>
      </c>
    </row>
    <row r="4" spans="1:16" ht="19.5" thickBot="1">
      <c r="D4" s="9" t="s">
        <v>28</v>
      </c>
      <c r="E4" s="8"/>
      <c r="F4" s="8"/>
      <c r="G4" s="8"/>
      <c r="H4" s="10">
        <v>0.113</v>
      </c>
      <c r="I4" s="9" t="s">
        <v>28</v>
      </c>
      <c r="J4" s="8"/>
      <c r="K4" s="8"/>
      <c r="L4" s="8"/>
      <c r="M4" s="10">
        <v>0.15</v>
      </c>
      <c r="N4" s="59"/>
      <c r="O4" s="61"/>
    </row>
    <row r="5" spans="1:16" ht="60.75" thickBot="1">
      <c r="A5" s="1" t="s">
        <v>0</v>
      </c>
      <c r="B5" s="2" t="s">
        <v>1</v>
      </c>
      <c r="C5" s="2" t="s">
        <v>2</v>
      </c>
      <c r="D5" s="7" t="s">
        <v>3</v>
      </c>
      <c r="E5" s="7" t="s">
        <v>4</v>
      </c>
      <c r="F5" s="7" t="s">
        <v>5</v>
      </c>
      <c r="G5" s="14" t="s">
        <v>6</v>
      </c>
      <c r="H5" s="14" t="s">
        <v>38</v>
      </c>
      <c r="I5" s="14" t="s">
        <v>7</v>
      </c>
      <c r="J5" s="14" t="s">
        <v>8</v>
      </c>
      <c r="K5" s="14" t="s">
        <v>9</v>
      </c>
      <c r="L5" s="14" t="s">
        <v>10</v>
      </c>
      <c r="M5" s="14" t="s">
        <v>39</v>
      </c>
      <c r="N5" s="17" t="s">
        <v>30</v>
      </c>
      <c r="O5" s="16" t="s">
        <v>29</v>
      </c>
    </row>
    <row r="6" spans="1:16" ht="15.75" thickBot="1">
      <c r="A6" s="3" t="s">
        <v>11</v>
      </c>
      <c r="B6" s="4" t="s">
        <v>12</v>
      </c>
      <c r="C6" s="4" t="s">
        <v>13</v>
      </c>
      <c r="D6" s="4" t="s">
        <v>14</v>
      </c>
      <c r="E6" s="4" t="s">
        <v>15</v>
      </c>
      <c r="F6" s="4" t="s">
        <v>16</v>
      </c>
      <c r="G6" s="15" t="s">
        <v>17</v>
      </c>
      <c r="H6" s="15" t="s">
        <v>18</v>
      </c>
      <c r="I6" s="4" t="s">
        <v>19</v>
      </c>
      <c r="J6" s="4" t="s">
        <v>20</v>
      </c>
      <c r="K6" s="4" t="s">
        <v>21</v>
      </c>
      <c r="L6" s="15" t="s">
        <v>22</v>
      </c>
      <c r="M6" s="15" t="s">
        <v>23</v>
      </c>
      <c r="N6" s="12" t="s">
        <v>24</v>
      </c>
      <c r="O6" s="13" t="s">
        <v>31</v>
      </c>
    </row>
    <row r="7" spans="1:16" ht="128.25" thickBot="1">
      <c r="A7" s="27"/>
      <c r="B7" s="50" t="s">
        <v>63</v>
      </c>
      <c r="C7" s="28">
        <v>4000</v>
      </c>
      <c r="D7" s="29">
        <v>800</v>
      </c>
      <c r="E7" s="29">
        <f t="shared" ref="E7:E12" si="0">D7*$H$4</f>
        <v>90.4</v>
      </c>
      <c r="F7" s="29">
        <f>E7*3.7</f>
        <v>334.48</v>
      </c>
      <c r="G7" s="29">
        <f t="shared" ref="G7:G12" si="1">F7*0.6</f>
        <v>200.68800000000002</v>
      </c>
      <c r="H7" s="29">
        <f t="shared" ref="H7:H12" si="2">G7/18*3</f>
        <v>33.448000000000008</v>
      </c>
      <c r="I7" s="29">
        <f t="shared" ref="I7:I12" si="3">C7*0.05</f>
        <v>200</v>
      </c>
      <c r="J7" s="29">
        <f t="shared" ref="J7:J12" si="4">I7*$M$4</f>
        <v>30</v>
      </c>
      <c r="K7" s="29">
        <f t="shared" ref="K7:K12" si="5">J7*3.7</f>
        <v>111</v>
      </c>
      <c r="L7" s="29">
        <f t="shared" ref="L7:L12" si="6">K7*0.6</f>
        <v>66.599999999999994</v>
      </c>
      <c r="M7" s="29">
        <f t="shared" ref="M7:M12" si="7">L7/18*3</f>
        <v>11.1</v>
      </c>
      <c r="N7" s="30">
        <f t="shared" ref="N7:O12" si="8">G7+L7</f>
        <v>267.28800000000001</v>
      </c>
      <c r="O7" s="31">
        <f t="shared" si="8"/>
        <v>44.548000000000009</v>
      </c>
      <c r="P7" s="48"/>
    </row>
    <row r="8" spans="1:16" ht="16.5" thickBot="1">
      <c r="A8" s="18"/>
      <c r="B8" s="19"/>
      <c r="C8" s="20"/>
      <c r="D8" s="21">
        <v>0</v>
      </c>
      <c r="E8" s="21">
        <f t="shared" si="0"/>
        <v>0</v>
      </c>
      <c r="F8" s="21">
        <f t="shared" ref="F8:F12" si="9">E8*3.7</f>
        <v>0</v>
      </c>
      <c r="G8" s="21">
        <f t="shared" si="1"/>
        <v>0</v>
      </c>
      <c r="H8" s="21">
        <f t="shared" si="2"/>
        <v>0</v>
      </c>
      <c r="I8" s="21">
        <f t="shared" si="3"/>
        <v>0</v>
      </c>
      <c r="J8" s="21">
        <f t="shared" si="4"/>
        <v>0</v>
      </c>
      <c r="K8" s="21">
        <f t="shared" si="5"/>
        <v>0</v>
      </c>
      <c r="L8" s="21">
        <f t="shared" si="6"/>
        <v>0</v>
      </c>
      <c r="M8" s="21">
        <f t="shared" si="7"/>
        <v>0</v>
      </c>
      <c r="N8" s="22">
        <f t="shared" si="8"/>
        <v>0</v>
      </c>
      <c r="O8" s="23">
        <f t="shared" si="8"/>
        <v>0</v>
      </c>
    </row>
    <row r="9" spans="1:16" ht="16.5" thickBot="1">
      <c r="A9" s="18"/>
      <c r="B9" s="19"/>
      <c r="C9" s="20"/>
      <c r="D9" s="21">
        <f>C9*0.2</f>
        <v>0</v>
      </c>
      <c r="E9" s="21">
        <f t="shared" si="0"/>
        <v>0</v>
      </c>
      <c r="F9" s="21">
        <f t="shared" si="9"/>
        <v>0</v>
      </c>
      <c r="G9" s="21">
        <f t="shared" si="1"/>
        <v>0</v>
      </c>
      <c r="H9" s="21">
        <f t="shared" si="2"/>
        <v>0</v>
      </c>
      <c r="I9" s="21">
        <f t="shared" si="3"/>
        <v>0</v>
      </c>
      <c r="J9" s="21">
        <f t="shared" si="4"/>
        <v>0</v>
      </c>
      <c r="K9" s="21">
        <f t="shared" si="5"/>
        <v>0</v>
      </c>
      <c r="L9" s="21">
        <f t="shared" si="6"/>
        <v>0</v>
      </c>
      <c r="M9" s="21">
        <f t="shared" si="7"/>
        <v>0</v>
      </c>
      <c r="N9" s="22">
        <f t="shared" si="8"/>
        <v>0</v>
      </c>
      <c r="O9" s="23">
        <f t="shared" si="8"/>
        <v>0</v>
      </c>
    </row>
    <row r="10" spans="1:16" ht="16.5" thickBot="1">
      <c r="A10" s="18"/>
      <c r="B10" s="19"/>
      <c r="C10" s="20"/>
      <c r="D10" s="21">
        <f>C10*0.2</f>
        <v>0</v>
      </c>
      <c r="E10" s="21">
        <f t="shared" si="0"/>
        <v>0</v>
      </c>
      <c r="F10" s="21">
        <f t="shared" si="9"/>
        <v>0</v>
      </c>
      <c r="G10" s="21">
        <f t="shared" si="1"/>
        <v>0</v>
      </c>
      <c r="H10" s="21">
        <f t="shared" si="2"/>
        <v>0</v>
      </c>
      <c r="I10" s="21">
        <f t="shared" si="3"/>
        <v>0</v>
      </c>
      <c r="J10" s="21">
        <f t="shared" si="4"/>
        <v>0</v>
      </c>
      <c r="K10" s="21">
        <f t="shared" si="5"/>
        <v>0</v>
      </c>
      <c r="L10" s="21">
        <f t="shared" si="6"/>
        <v>0</v>
      </c>
      <c r="M10" s="21">
        <f t="shared" si="7"/>
        <v>0</v>
      </c>
      <c r="N10" s="22">
        <f t="shared" si="8"/>
        <v>0</v>
      </c>
      <c r="O10" s="23">
        <f t="shared" si="8"/>
        <v>0</v>
      </c>
    </row>
    <row r="11" spans="1:16" ht="16.5" thickBot="1">
      <c r="A11" s="18"/>
      <c r="B11" s="19"/>
      <c r="C11" s="20"/>
      <c r="D11" s="21">
        <f>C11*0.2</f>
        <v>0</v>
      </c>
      <c r="E11" s="21">
        <f t="shared" si="0"/>
        <v>0</v>
      </c>
      <c r="F11" s="21">
        <f t="shared" si="9"/>
        <v>0</v>
      </c>
      <c r="G11" s="21">
        <f t="shared" si="1"/>
        <v>0</v>
      </c>
      <c r="H11" s="21">
        <f t="shared" si="2"/>
        <v>0</v>
      </c>
      <c r="I11" s="21">
        <f t="shared" si="3"/>
        <v>0</v>
      </c>
      <c r="J11" s="21">
        <f t="shared" si="4"/>
        <v>0</v>
      </c>
      <c r="K11" s="21">
        <f t="shared" si="5"/>
        <v>0</v>
      </c>
      <c r="L11" s="21">
        <f t="shared" si="6"/>
        <v>0</v>
      </c>
      <c r="M11" s="21">
        <f t="shared" si="7"/>
        <v>0</v>
      </c>
      <c r="N11" s="22">
        <f t="shared" si="8"/>
        <v>0</v>
      </c>
      <c r="O11" s="23">
        <f t="shared" si="8"/>
        <v>0</v>
      </c>
    </row>
    <row r="12" spans="1:16" ht="16.5" thickBot="1">
      <c r="A12" s="18"/>
      <c r="B12" s="19"/>
      <c r="C12" s="20"/>
      <c r="D12" s="21">
        <f>C12*0.2</f>
        <v>0</v>
      </c>
      <c r="E12" s="21">
        <f t="shared" si="0"/>
        <v>0</v>
      </c>
      <c r="F12" s="21">
        <f t="shared" si="9"/>
        <v>0</v>
      </c>
      <c r="G12" s="21">
        <f t="shared" si="1"/>
        <v>0</v>
      </c>
      <c r="H12" s="21">
        <f t="shared" si="2"/>
        <v>0</v>
      </c>
      <c r="I12" s="21">
        <f t="shared" si="3"/>
        <v>0</v>
      </c>
      <c r="J12" s="21">
        <f t="shared" si="4"/>
        <v>0</v>
      </c>
      <c r="K12" s="21">
        <f t="shared" si="5"/>
        <v>0</v>
      </c>
      <c r="L12" s="21">
        <f t="shared" si="6"/>
        <v>0</v>
      </c>
      <c r="M12" s="21">
        <f t="shared" si="7"/>
        <v>0</v>
      </c>
      <c r="N12" s="22">
        <f t="shared" si="8"/>
        <v>0</v>
      </c>
      <c r="O12" s="23">
        <f t="shared" si="8"/>
        <v>0</v>
      </c>
    </row>
    <row r="13" spans="1:16" ht="19.5" thickBot="1">
      <c r="A13" s="52" t="s">
        <v>25</v>
      </c>
      <c r="B13" s="53"/>
      <c r="C13" s="20">
        <f>SUM(C7:C12)</f>
        <v>4000</v>
      </c>
      <c r="D13" s="24">
        <f t="shared" ref="D13:O13" si="10">SUM(D7:D12)</f>
        <v>800</v>
      </c>
      <c r="E13" s="24">
        <f t="shared" si="10"/>
        <v>90.4</v>
      </c>
      <c r="F13" s="24">
        <f t="shared" si="10"/>
        <v>334.48</v>
      </c>
      <c r="G13" s="25">
        <f t="shared" si="10"/>
        <v>200.68800000000002</v>
      </c>
      <c r="H13" s="25">
        <f t="shared" si="10"/>
        <v>33.448000000000008</v>
      </c>
      <c r="I13" s="24">
        <f t="shared" si="10"/>
        <v>200</v>
      </c>
      <c r="J13" s="24">
        <f t="shared" si="10"/>
        <v>30</v>
      </c>
      <c r="K13" s="24">
        <f t="shared" si="10"/>
        <v>111</v>
      </c>
      <c r="L13" s="25">
        <f t="shared" si="10"/>
        <v>66.599999999999994</v>
      </c>
      <c r="M13" s="25">
        <f t="shared" si="10"/>
        <v>11.1</v>
      </c>
      <c r="N13" s="26">
        <f t="shared" si="10"/>
        <v>267.28800000000001</v>
      </c>
      <c r="O13" s="26">
        <f t="shared" si="10"/>
        <v>44.548000000000009</v>
      </c>
    </row>
    <row r="17" spans="1:1">
      <c r="A17" s="11" t="s">
        <v>36</v>
      </c>
    </row>
    <row r="18" spans="1:1">
      <c r="A18" s="32" t="s">
        <v>34</v>
      </c>
    </row>
    <row r="19" spans="1:1">
      <c r="A19" s="32" t="s">
        <v>37</v>
      </c>
    </row>
    <row r="20" spans="1:1">
      <c r="A20" s="32" t="s">
        <v>35</v>
      </c>
    </row>
    <row r="21" spans="1:1">
      <c r="A21" s="32" t="s">
        <v>62</v>
      </c>
    </row>
  </sheetData>
  <mergeCells count="6">
    <mergeCell ref="A1:O2"/>
    <mergeCell ref="A13:B13"/>
    <mergeCell ref="D3:H3"/>
    <mergeCell ref="I3:M3"/>
    <mergeCell ref="N3:N4"/>
    <mergeCell ref="O3:O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2:K28"/>
  <sheetViews>
    <sheetView tabSelected="1" workbookViewId="0"/>
  </sheetViews>
  <sheetFormatPr defaultRowHeight="15"/>
  <cols>
    <col min="1" max="1" width="13.85546875" customWidth="1"/>
    <col min="3" max="3" width="13.42578125" customWidth="1"/>
  </cols>
  <sheetData>
    <row r="2" spans="1:11">
      <c r="A2" t="s">
        <v>52</v>
      </c>
    </row>
    <row r="3" spans="1:11">
      <c r="A3" s="47" t="s">
        <v>60</v>
      </c>
    </row>
    <row r="4" spans="1:11" ht="15.75" thickBot="1">
      <c r="A4" s="47"/>
    </row>
    <row r="5" spans="1:11" ht="18.75" customHeight="1" thickBot="1">
      <c r="A5" s="62" t="s">
        <v>40</v>
      </c>
      <c r="B5" s="62" t="s">
        <v>41</v>
      </c>
      <c r="C5" s="62" t="s">
        <v>54</v>
      </c>
      <c r="D5" s="64" t="s">
        <v>42</v>
      </c>
      <c r="E5" s="65"/>
      <c r="F5" s="65"/>
      <c r="G5" s="65"/>
      <c r="H5" s="65"/>
      <c r="I5" s="65"/>
      <c r="J5" s="66"/>
    </row>
    <row r="6" spans="1:11" ht="15.75" thickBot="1">
      <c r="A6" s="63"/>
      <c r="B6" s="63"/>
      <c r="C6" s="63"/>
      <c r="D6" s="33" t="s">
        <v>43</v>
      </c>
      <c r="E6" s="33" t="s">
        <v>44</v>
      </c>
      <c r="F6" s="33" t="s">
        <v>45</v>
      </c>
      <c r="G6" s="33" t="s">
        <v>46</v>
      </c>
      <c r="H6" s="33" t="s">
        <v>47</v>
      </c>
      <c r="I6" s="33" t="s">
        <v>48</v>
      </c>
      <c r="J6" s="33" t="s">
        <v>25</v>
      </c>
    </row>
    <row r="7" spans="1:11" ht="15.75" thickBot="1">
      <c r="A7" s="5" t="s">
        <v>49</v>
      </c>
      <c r="B7" s="6" t="s">
        <v>50</v>
      </c>
      <c r="C7" s="45">
        <v>1000</v>
      </c>
      <c r="D7" s="49">
        <f>C7*0/1000</f>
        <v>0</v>
      </c>
      <c r="E7" s="49">
        <f>C7*0/1000</f>
        <v>0</v>
      </c>
      <c r="F7" s="49">
        <v>0</v>
      </c>
      <c r="G7" s="49">
        <v>0</v>
      </c>
      <c r="H7" s="49">
        <v>0</v>
      </c>
      <c r="I7" s="49">
        <f>C7*2.76/1000</f>
        <v>2.76</v>
      </c>
      <c r="J7" s="49">
        <f>SUM(D7:I7)</f>
        <v>2.76</v>
      </c>
    </row>
    <row r="8" spans="1:11" ht="15.75" thickBot="1">
      <c r="A8" s="5" t="s">
        <v>49</v>
      </c>
      <c r="B8" s="6" t="s">
        <v>51</v>
      </c>
      <c r="C8" s="45">
        <f>C7</f>
        <v>1000</v>
      </c>
      <c r="D8" s="49">
        <v>0</v>
      </c>
      <c r="E8" s="49">
        <v>0</v>
      </c>
      <c r="F8" s="49">
        <v>0</v>
      </c>
      <c r="G8" s="49">
        <v>0</v>
      </c>
      <c r="H8" s="49">
        <f>C8*0/1000</f>
        <v>0</v>
      </c>
      <c r="I8" s="49">
        <f>C8*0/1000</f>
        <v>0</v>
      </c>
      <c r="J8" s="49">
        <f>SUM(D8:I8)</f>
        <v>0</v>
      </c>
    </row>
    <row r="9" spans="1:11" ht="15.75" thickBot="1">
      <c r="A9" s="67" t="s">
        <v>25</v>
      </c>
      <c r="B9" s="68"/>
      <c r="C9" s="69"/>
      <c r="D9" s="34">
        <f t="shared" ref="D9:J9" si="0">SUM(D7:D8)</f>
        <v>0</v>
      </c>
      <c r="E9" s="34">
        <f t="shared" si="0"/>
        <v>0</v>
      </c>
      <c r="F9" s="34">
        <f t="shared" si="0"/>
        <v>0</v>
      </c>
      <c r="G9" s="34">
        <f t="shared" si="0"/>
        <v>0</v>
      </c>
      <c r="H9" s="34">
        <f t="shared" si="0"/>
        <v>0</v>
      </c>
      <c r="I9" s="34">
        <f t="shared" si="0"/>
        <v>2.76</v>
      </c>
      <c r="J9" s="35">
        <f t="shared" si="0"/>
        <v>2.76</v>
      </c>
    </row>
    <row r="10" spans="1:11">
      <c r="A10" s="37" t="s">
        <v>56</v>
      </c>
    </row>
    <row r="12" spans="1:11">
      <c r="A12" t="s">
        <v>53</v>
      </c>
    </row>
    <row r="13" spans="1:11" ht="15.75" thickBot="1"/>
    <row r="14" spans="1:11" ht="15.75" customHeight="1" thickBot="1">
      <c r="A14" s="73" t="s">
        <v>40</v>
      </c>
      <c r="B14" s="73" t="s">
        <v>41</v>
      </c>
      <c r="C14" s="73" t="s">
        <v>54</v>
      </c>
      <c r="D14" s="73" t="s">
        <v>55</v>
      </c>
      <c r="E14" s="64" t="s">
        <v>42</v>
      </c>
      <c r="F14" s="65"/>
      <c r="G14" s="65"/>
      <c r="H14" s="65"/>
      <c r="I14" s="65"/>
      <c r="J14" s="65"/>
      <c r="K14" s="66"/>
    </row>
    <row r="15" spans="1:11" ht="30" customHeight="1" thickBot="1">
      <c r="A15" s="74"/>
      <c r="B15" s="74"/>
      <c r="C15" s="74"/>
      <c r="D15" s="74"/>
      <c r="E15" s="36" t="s">
        <v>43</v>
      </c>
      <c r="F15" s="36" t="s">
        <v>44</v>
      </c>
      <c r="G15" s="36" t="s">
        <v>45</v>
      </c>
      <c r="H15" s="36" t="s">
        <v>46</v>
      </c>
      <c r="I15" s="36" t="s">
        <v>47</v>
      </c>
      <c r="J15" s="36" t="s">
        <v>48</v>
      </c>
      <c r="K15" s="36" t="s">
        <v>25</v>
      </c>
    </row>
    <row r="16" spans="1:11" ht="15.75" thickBot="1">
      <c r="A16" s="38" t="s">
        <v>49</v>
      </c>
      <c r="B16" s="39" t="s">
        <v>50</v>
      </c>
      <c r="C16" s="46">
        <v>1000</v>
      </c>
      <c r="D16" s="40">
        <v>2</v>
      </c>
      <c r="E16" s="41">
        <f>C16*D16*0/1000</f>
        <v>0</v>
      </c>
      <c r="F16" s="41">
        <f>C16*D16*0/1000</f>
        <v>0</v>
      </c>
      <c r="G16" s="41">
        <v>0</v>
      </c>
      <c r="H16" s="41">
        <v>0</v>
      </c>
      <c r="I16" s="41">
        <v>0</v>
      </c>
      <c r="J16" s="41">
        <f>C16*D16*2.76/1000</f>
        <v>5.52</v>
      </c>
      <c r="K16" s="41">
        <f>SUM(E16:J16)</f>
        <v>5.52</v>
      </c>
    </row>
    <row r="17" spans="1:11" ht="15.75" thickBot="1">
      <c r="A17" s="38" t="s">
        <v>49</v>
      </c>
      <c r="B17" s="39" t="s">
        <v>51</v>
      </c>
      <c r="C17" s="46">
        <f>C16</f>
        <v>1000</v>
      </c>
      <c r="D17" s="40">
        <v>2</v>
      </c>
      <c r="E17" s="41">
        <v>0</v>
      </c>
      <c r="F17" s="41">
        <v>0</v>
      </c>
      <c r="G17" s="41">
        <v>0</v>
      </c>
      <c r="H17" s="41">
        <v>0</v>
      </c>
      <c r="I17" s="41">
        <f>C17*D17*0/1000</f>
        <v>0</v>
      </c>
      <c r="J17" s="41">
        <f>C17*D17*0/1000</f>
        <v>0</v>
      </c>
      <c r="K17" s="41">
        <f>SUM(E17:J17)</f>
        <v>0</v>
      </c>
    </row>
    <row r="18" spans="1:11" ht="15.75" thickBot="1">
      <c r="A18" s="70" t="s">
        <v>25</v>
      </c>
      <c r="B18" s="71"/>
      <c r="C18" s="72"/>
      <c r="D18" s="20"/>
      <c r="E18" s="41">
        <f t="shared" ref="E18:K18" si="1">SUM(E16:E17)</f>
        <v>0</v>
      </c>
      <c r="F18" s="41">
        <f t="shared" si="1"/>
        <v>0</v>
      </c>
      <c r="G18" s="41">
        <f t="shared" si="1"/>
        <v>0</v>
      </c>
      <c r="H18" s="41">
        <f t="shared" si="1"/>
        <v>0</v>
      </c>
      <c r="I18" s="41">
        <f t="shared" si="1"/>
        <v>0</v>
      </c>
      <c r="J18" s="41">
        <f t="shared" si="1"/>
        <v>5.52</v>
      </c>
      <c r="K18" s="42">
        <f t="shared" si="1"/>
        <v>5.52</v>
      </c>
    </row>
    <row r="19" spans="1:11">
      <c r="A19" s="37" t="s">
        <v>56</v>
      </c>
    </row>
    <row r="22" spans="1:11">
      <c r="A22" t="s">
        <v>57</v>
      </c>
    </row>
    <row r="24" spans="1:11">
      <c r="A24" s="44" t="s">
        <v>58</v>
      </c>
      <c r="E24" s="44" t="s">
        <v>59</v>
      </c>
    </row>
    <row r="25" spans="1:11">
      <c r="A25" t="s">
        <v>48</v>
      </c>
      <c r="B25" t="s">
        <v>64</v>
      </c>
    </row>
    <row r="28" spans="1:11">
      <c r="A28" s="43"/>
    </row>
  </sheetData>
  <mergeCells count="11">
    <mergeCell ref="A18:C18"/>
    <mergeCell ref="A14:A15"/>
    <mergeCell ref="B14:B15"/>
    <mergeCell ref="C14:C15"/>
    <mergeCell ref="E14:K14"/>
    <mergeCell ref="D14:D15"/>
    <mergeCell ref="A5:A6"/>
    <mergeCell ref="B5:B6"/>
    <mergeCell ref="C5:C6"/>
    <mergeCell ref="D5:J5"/>
    <mergeCell ref="A9: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Beneficiaries</vt:lpstr>
      <vt:lpstr>Commodities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Prost</dc:creator>
  <cp:lastModifiedBy>asus</cp:lastModifiedBy>
  <dcterms:created xsi:type="dcterms:W3CDTF">2011-04-28T13:44:14Z</dcterms:created>
  <dcterms:modified xsi:type="dcterms:W3CDTF">2014-01-04T21:03:55Z</dcterms:modified>
</cp:coreProperties>
</file>