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/>
  <bookViews>
    <workbookView xWindow="0" yWindow="0" windowWidth="15480" windowHeight="11640"/>
  </bookViews>
  <sheets>
    <sheet name="Non-Profit Budget" sheetId="1" r:id="rId1"/>
  </sheets>
  <definedNames>
    <definedName name="FY">'Non-Profit Budget'!$G$4</definedName>
  </definedNames>
  <calcPr calcId="125725"/>
</workbook>
</file>

<file path=xl/calcChain.xml><?xml version="1.0" encoding="utf-8"?>
<calcChain xmlns="http://schemas.openxmlformats.org/spreadsheetml/2006/main">
  <c r="E59" i="1"/>
  <c r="F39"/>
  <c r="G39"/>
  <c r="G58"/>
  <c r="G57"/>
  <c r="G59" s="1"/>
  <c r="C59"/>
  <c r="F57"/>
  <c r="G55"/>
  <c r="F55"/>
  <c r="E55"/>
  <c r="D55"/>
  <c r="C55"/>
  <c r="C16"/>
  <c r="D16"/>
  <c r="G40"/>
  <c r="G41"/>
  <c r="G42"/>
  <c r="G43"/>
  <c r="G44"/>
  <c r="G45"/>
  <c r="G46"/>
  <c r="G47"/>
  <c r="G48"/>
  <c r="G49"/>
  <c r="G50"/>
  <c r="G51"/>
  <c r="G52"/>
  <c r="G18"/>
  <c r="G19"/>
  <c r="G20"/>
  <c r="G21"/>
  <c r="G22"/>
  <c r="F44"/>
  <c r="G23" l="1"/>
  <c r="G53"/>
  <c r="G37" l="1"/>
  <c r="G16"/>
  <c r="F40"/>
  <c r="F41"/>
  <c r="F42"/>
  <c r="F43"/>
  <c r="F45"/>
  <c r="F46"/>
  <c r="F47"/>
  <c r="F48"/>
  <c r="F49"/>
  <c r="F50"/>
  <c r="F51"/>
  <c r="F52"/>
  <c r="D53"/>
  <c r="E53"/>
  <c r="C53"/>
  <c r="F37"/>
  <c r="E37"/>
  <c r="D37"/>
  <c r="C37"/>
  <c r="F18"/>
  <c r="F19"/>
  <c r="F20"/>
  <c r="F21"/>
  <c r="F22"/>
  <c r="D23"/>
  <c r="D58" s="1"/>
  <c r="E23"/>
  <c r="C23"/>
  <c r="F16"/>
  <c r="E16"/>
  <c r="F58" l="1"/>
  <c r="F59" s="1"/>
  <c r="D59"/>
  <c r="F23"/>
  <c r="F53"/>
</calcChain>
</file>

<file path=xl/sharedStrings.xml><?xml version="1.0" encoding="utf-8"?>
<sst xmlns="http://schemas.openxmlformats.org/spreadsheetml/2006/main" count="48" uniqueCount="38">
  <si>
    <t>Fundraisers and events</t>
  </si>
  <si>
    <t>Interest income</t>
  </si>
  <si>
    <t>Miscellaneous</t>
  </si>
  <si>
    <t>Insurance</t>
  </si>
  <si>
    <t>Supplies</t>
  </si>
  <si>
    <t>Travel and meetings</t>
  </si>
  <si>
    <t>Telephone</t>
  </si>
  <si>
    <t>Benefits</t>
  </si>
  <si>
    <t>Salaries</t>
  </si>
  <si>
    <t>Utilities</t>
  </si>
  <si>
    <t>Rent</t>
  </si>
  <si>
    <t>Marketing/advertising</t>
  </si>
  <si>
    <t>Professional fees</t>
  </si>
  <si>
    <t>FISCAL YEAR</t>
  </si>
  <si>
    <t>PRIOR YEAR</t>
  </si>
  <si>
    <t>PROPOSED</t>
  </si>
  <si>
    <t>ACTUAL</t>
  </si>
  <si>
    <t>+/- PRIOR YEAR</t>
  </si>
  <si>
    <t>EXPENSES</t>
  </si>
  <si>
    <t>TOTALS</t>
  </si>
  <si>
    <t>VARIANCE</t>
  </si>
  <si>
    <t>Government support</t>
  </si>
  <si>
    <t>Donation - donors &amp; partners</t>
  </si>
  <si>
    <t xml:space="preserve">Boy Child Agenda International </t>
  </si>
  <si>
    <t>Web fees (website, confer etc.)</t>
  </si>
  <si>
    <t>Postage/ Courier costs</t>
  </si>
  <si>
    <t>INCOME</t>
  </si>
  <si>
    <t>SURPLUS/ DEFICIT</t>
  </si>
  <si>
    <t>Bal B/Fwd</t>
  </si>
  <si>
    <t>Bal C/Fwd</t>
  </si>
  <si>
    <t>ESTIMATED</t>
  </si>
  <si>
    <t>Retained for the Year</t>
  </si>
  <si>
    <t>THE INCOME AND EXPENDITURE BUDGET</t>
  </si>
  <si>
    <t>The income Chart</t>
  </si>
  <si>
    <t>The Expense Chart</t>
  </si>
  <si>
    <t>Equipment costs</t>
  </si>
  <si>
    <t>Nairobi, Kenya</t>
  </si>
  <si>
    <t>Donations/ Beneficiaries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</si>
</sst>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KES]\ #,##0.00"/>
    <numFmt numFmtId="165" formatCode="[$KES]\ #,##0.00_);\([$KES]\ #,##0.00\)"/>
  </numFmts>
  <fonts count="17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3"/>
      <name val="Calibri"/>
      <family val="2"/>
      <scheme val="major"/>
    </font>
    <font>
      <b/>
      <sz val="14"/>
      <color theme="3"/>
      <name val="Calibri"/>
      <family val="2"/>
      <scheme val="minor"/>
    </font>
    <font>
      <sz val="19"/>
      <color theme="3"/>
      <name val="Calibri"/>
      <family val="2"/>
      <scheme val="major"/>
    </font>
    <font>
      <b/>
      <sz val="22"/>
      <color theme="4"/>
      <name val="Calibri"/>
      <family val="2"/>
      <scheme val="major"/>
    </font>
    <font>
      <b/>
      <sz val="19"/>
      <color theme="4"/>
      <name val="Calibri"/>
      <family val="2"/>
      <scheme val="maj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24"/>
      <color theme="3"/>
      <name val="Calibri"/>
      <family val="2"/>
      <scheme val="major"/>
    </font>
    <font>
      <b/>
      <sz val="20"/>
      <color theme="3"/>
      <name val="Calibri"/>
      <family val="2"/>
      <scheme val="major"/>
    </font>
    <font>
      <u/>
      <sz val="10"/>
      <color rgb="FF7030A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sz val="19"/>
      <color theme="3"/>
      <name val="Calibri"/>
      <family val="2"/>
      <scheme val="minor"/>
    </font>
    <font>
      <b/>
      <u/>
      <sz val="14"/>
      <color theme="3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 applyProtection="0"/>
    <xf numFmtId="0" fontId="5" fillId="0" borderId="0" applyNumberFormat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Alignment="0" applyProtection="0"/>
    <xf numFmtId="0" fontId="3" fillId="2" borderId="0" applyNumberFormat="0" applyBorder="0" applyProtection="0">
      <alignment horizontal="right"/>
    </xf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6" fillId="0" borderId="0" xfId="5" applyAlignment="1">
      <alignment horizontal="left"/>
    </xf>
    <xf numFmtId="0" fontId="2" fillId="0" borderId="0" xfId="2" applyAlignment="1"/>
    <xf numFmtId="0" fontId="0" fillId="0" borderId="0" xfId="0" applyAlignment="1">
      <alignment horizontal="left" vertical="center" indent="1"/>
    </xf>
    <xf numFmtId="39" fontId="0" fillId="0" borderId="0" xfId="0" applyNumberFormat="1" applyAlignment="1">
      <alignment vertical="center"/>
    </xf>
    <xf numFmtId="39" fontId="0" fillId="0" borderId="0" xfId="1" applyNumberFormat="1" applyFont="1" applyAlignment="1">
      <alignment horizontal="right" vertical="center" indent="1"/>
    </xf>
    <xf numFmtId="0" fontId="4" fillId="0" borderId="0" xfId="4" applyFill="1" applyAlignment="1">
      <alignment horizontal="right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/>
    <xf numFmtId="0" fontId="0" fillId="0" borderId="0" xfId="0" applyFont="1" applyFill="1" applyBorder="1" applyAlignment="1">
      <alignment vertical="center"/>
    </xf>
    <xf numFmtId="44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3" fillId="0" borderId="0" xfId="6" applyFill="1">
      <alignment horizontal="right"/>
    </xf>
    <xf numFmtId="0" fontId="3" fillId="0" borderId="0" xfId="6" applyFill="1" applyAlignment="1">
      <alignment horizontal="right" indent="1"/>
    </xf>
    <xf numFmtId="0" fontId="7" fillId="0" borderId="0" xfId="0" applyFont="1" applyFill="1" applyBorder="1" applyAlignment="1">
      <alignment horizontal="right" vertical="top"/>
    </xf>
    <xf numFmtId="0" fontId="7" fillId="0" borderId="0" xfId="0" quotePrefix="1" applyFont="1" applyFill="1" applyBorder="1" applyAlignment="1">
      <alignment horizontal="right" vertical="top" inden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10" fillId="0" borderId="0" xfId="2" applyFont="1" applyAlignment="1"/>
    <xf numFmtId="0" fontId="0" fillId="0" borderId="1" xfId="0" applyBorder="1"/>
    <xf numFmtId="0" fontId="0" fillId="0" borderId="0" xfId="0" applyFill="1" applyBorder="1" applyAlignment="1">
      <alignment horizontal="left" vertical="center" indent="1"/>
    </xf>
    <xf numFmtId="43" fontId="0" fillId="0" borderId="0" xfId="7" applyFont="1" applyFill="1" applyBorder="1" applyAlignment="1">
      <alignment vertical="center"/>
    </xf>
    <xf numFmtId="43" fontId="0" fillId="0" borderId="0" xfId="7" applyFont="1" applyFill="1" applyBorder="1" applyAlignment="1">
      <alignment horizontal="right" vertical="center" indent="1"/>
    </xf>
    <xf numFmtId="0" fontId="12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indent="1"/>
    </xf>
    <xf numFmtId="0" fontId="12" fillId="0" borderId="0" xfId="0" applyFont="1" applyFill="1" applyBorder="1" applyAlignment="1">
      <alignment horizontal="left" vertical="top" indent="1"/>
    </xf>
    <xf numFmtId="0" fontId="9" fillId="3" borderId="2" xfId="0" applyFont="1" applyFill="1" applyBorder="1" applyAlignment="1">
      <alignment horizontal="left" vertical="center" indent="1"/>
    </xf>
    <xf numFmtId="165" fontId="9" fillId="3" borderId="3" xfId="0" applyNumberFormat="1" applyFont="1" applyFill="1" applyBorder="1" applyAlignment="1">
      <alignment vertical="center"/>
    </xf>
    <xf numFmtId="0" fontId="11" fillId="0" borderId="0" xfId="2" applyFont="1" applyBorder="1" applyAlignment="1"/>
    <xf numFmtId="0" fontId="0" fillId="0" borderId="0" xfId="0" applyBorder="1"/>
    <xf numFmtId="0" fontId="4" fillId="0" borderId="1" xfId="4" applyFill="1" applyBorder="1" applyAlignment="1">
      <alignment horizontal="right"/>
    </xf>
    <xf numFmtId="0" fontId="6" fillId="0" borderId="1" xfId="5" applyBorder="1" applyAlignment="1">
      <alignment horizontal="left"/>
    </xf>
    <xf numFmtId="0" fontId="14" fillId="0" borderId="1" xfId="0" applyFont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39" fontId="0" fillId="0" borderId="0" xfId="0" applyNumberFormat="1" applyFont="1" applyFill="1" applyBorder="1" applyAlignment="1">
      <alignment vertical="center"/>
    </xf>
    <xf numFmtId="39" fontId="0" fillId="0" borderId="0" xfId="1" quotePrefix="1" applyNumberFormat="1" applyFont="1" applyFill="1" applyBorder="1" applyAlignment="1">
      <alignment horizontal="right" vertical="center" indent="1"/>
    </xf>
    <xf numFmtId="0" fontId="0" fillId="0" borderId="0" xfId="0" applyFill="1"/>
  </cellXfs>
  <cellStyles count="8">
    <cellStyle name="Comma" xfId="7" builtinId="3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ercent" xfId="1" builtinId="5"/>
    <cellStyle name="Title" xfId="2" builtinId="15" customBuiltin="1"/>
  </cellStyles>
  <dxfs count="35">
    <dxf>
      <numFmt numFmtId="165" formatCode="[$KES]\ #,##0.00_);\([$KES]\ #,##0.00\)"/>
      <alignment horizontal="right" vertical="center" textRotation="0" wrapText="0" indent="0" relativeIndent="0" justifyLastLine="0" shrinkToFit="0" mergeCell="0" readingOrder="0"/>
    </dxf>
    <dxf>
      <font>
        <color theme="3"/>
      </font>
      <numFmt numFmtId="7" formatCode="#,##0.00_);\(#,##0.00\)"/>
      <alignment horizontal="right" vertical="center" textRotation="0" wrapText="0" indent="1" relativeIndent="255" justifyLastLine="0" shrinkToFit="0" readingOrder="0"/>
    </dxf>
    <dxf>
      <numFmt numFmtId="165" formatCode="[$KES]\ #,##0.00_);\([$KES]\ #,##0.00\)"/>
      <alignment horizontal="general" vertical="center" textRotation="0" wrapText="0" indent="0" relativeIndent="0" justifyLastLine="0" shrinkToFit="0" mergeCell="0" readingOrder="0"/>
    </dxf>
    <dxf>
      <numFmt numFmtId="7" formatCode="#,##0.00_);\(#,##0.00\)"/>
      <alignment horizontal="general" vertical="center" textRotation="0" wrapText="0" indent="0" relativeIndent="255" justifyLastLine="0" shrinkToFit="0" readingOrder="0"/>
    </dxf>
    <dxf>
      <numFmt numFmtId="165" formatCode="[$KES]\ #,##0.00_);\([$KES]\ #,##0.00\)"/>
      <alignment horizontal="general" vertical="center" textRotation="0" wrapText="0" indent="0" relativeIndent="0" justifyLastLine="0" shrinkToFit="0" mergeCell="0" readingOrder="0"/>
    </dxf>
    <dxf>
      <numFmt numFmtId="7" formatCode="#,##0.00_);\(#,##0.00\)"/>
      <alignment horizontal="general" vertical="center" textRotation="0" wrapText="0" indent="0" relativeIndent="255" justifyLastLine="0" shrinkToFit="0" readingOrder="0"/>
    </dxf>
    <dxf>
      <numFmt numFmtId="165" formatCode="[$KES]\ #,##0.00_);\([$KES]\ #,##0.00\)"/>
      <alignment horizontal="general" vertical="center" textRotation="0" wrapText="0" indent="0" relativeIndent="0" justifyLastLine="0" shrinkToFit="0" mergeCell="0" readingOrder="0"/>
    </dxf>
    <dxf>
      <numFmt numFmtId="7" formatCode="#,##0.00_);\(#,##0.00\)"/>
      <alignment horizontal="general" vertical="center" textRotation="0" wrapText="0" indent="0" relativeIndent="255" justifyLastLine="0" shrinkToFit="0" readingOrder="0"/>
    </dxf>
    <dxf>
      <numFmt numFmtId="165" formatCode="[$KES]\ #,##0.00_);\([$KES]\ #,##0.00\)"/>
      <alignment horizontal="general" vertical="center" textRotation="0" wrapText="0" indent="0" relativeIndent="0" justifyLastLine="0" shrinkToFit="0" mergeCell="0" readingOrder="0"/>
    </dxf>
    <dxf>
      <numFmt numFmtId="7" formatCode="#,##0.00_);\(#,##0.00\)"/>
      <alignment horizontal="general" vertical="center" textRotation="0" wrapText="0" indent="0" relativeIndent="255" justifyLastLine="0" shrinkToFit="0" readingOrder="0"/>
    </dxf>
    <dxf>
      <alignment horizontal="left" vertical="center" textRotation="0" wrapText="0" indent="0" relativeIndent="0" justifyLastLine="0" shrinkToFit="0" mergeCell="0" readingOrder="0"/>
    </dxf>
    <dxf>
      <alignment horizontal="left" vertical="center" textRotation="0" wrapText="0" indent="1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[$KES]\ #,##0.00"/>
      <fill>
        <patternFill patternType="none">
          <fgColor indexed="64"/>
          <bgColor indexed="65"/>
        </patternFill>
      </fill>
      <alignment horizontal="right" vertical="center" textRotation="0" wrapText="0" indent="1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right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[$KES]\ #,##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[$KES]\ #,##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[$KES]\ #,##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[$KES]\ #,##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</dxf>
    <dxf>
      <font>
        <color theme="5"/>
      </font>
    </dxf>
    <dxf>
      <font>
        <color theme="5"/>
      </font>
    </dxf>
    <dxf>
      <font>
        <b/>
        <i val="0"/>
        <color theme="3"/>
      </font>
    </dxf>
    <dxf>
      <font>
        <b/>
        <i val="0"/>
        <color theme="2"/>
      </font>
      <fill>
        <patternFill>
          <bgColor theme="3"/>
        </patternFill>
      </fill>
      <border diagonalUp="0" diagonalDown="0"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vertical/>
        <horizontal/>
      </border>
    </dxf>
    <dxf>
      <font>
        <color theme="4"/>
      </font>
      <border diagonalUp="0" diagonalDown="0">
        <left/>
        <right/>
        <top/>
        <bottom style="thick">
          <color theme="3"/>
        </bottom>
        <vertical/>
        <horizontal/>
      </border>
    </dxf>
    <dxf>
      <font>
        <color theme="3" tint="-0.24994659260841701"/>
      </font>
      <border>
        <vertical style="thick">
          <color theme="2"/>
        </vertical>
        <horizontal style="thin">
          <color theme="3" tint="0.39994506668294322"/>
        </horizontal>
      </border>
    </dxf>
  </dxfs>
  <tableStyles count="1" defaultTableStyle="Non-Profit Budget" defaultPivotStyle="PivotStyleMedium9">
    <tableStyle name="Non-Profit Budget" pivot="0" count="4">
      <tableStyleElement type="wholeTable" dxfId="34"/>
      <tableStyleElement type="headerRow" dxfId="33"/>
      <tableStyleElement type="totalRow" dxfId="32"/>
      <tableStyleElement type="firstColumn" dxfId="31"/>
    </tableStyle>
  </tableStyles>
  <colors>
    <mruColors>
      <color rgb="FFF9FA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strRef>
          <c:f>ExpenseTable[[#Headers],[EXPENSES]]</c:f>
          <c:strCache>
            <c:ptCount val="1"/>
            <c:pt idx="0">
              <c:v>EXPENSES</c:v>
            </c:pt>
          </c:strCache>
        </c:strRef>
      </c:tx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cap="all" baseline="0">
              <a:solidFill>
                <a:schemeClr val="accent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'Non-Profit Budget'!$C$37:$C$38</c:f>
              <c:strCache>
                <c:ptCount val="1"/>
                <c:pt idx="0">
                  <c:v>FY 2012 PRIOR YEAR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val>
            <c:numRef>
              <c:f>'Non-Profit Budget'!$C$53</c:f>
            </c:numRef>
          </c:val>
        </c:ser>
        <c:ser>
          <c:idx val="1"/>
          <c:order val="1"/>
          <c:tx>
            <c:strRef>
              <c:f>'Non-Profit Budget'!$D$37:$D$38</c:f>
              <c:strCache>
                <c:ptCount val="1"/>
                <c:pt idx="0">
                  <c:v>FY 2013 PROPOSED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'Non-Profit Budget'!$D$53</c:f>
            </c:numRef>
          </c:val>
        </c:ser>
        <c:ser>
          <c:idx val="2"/>
          <c:order val="2"/>
          <c:tx>
            <c:strRef>
              <c:f>'Non-Profit Budget'!$E$37:$E$38</c:f>
              <c:strCache>
                <c:ptCount val="1"/>
                <c:pt idx="0">
                  <c:v>FY 2013 ACTUAL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val>
            <c:numRef>
              <c:f>'Non-Profit Budget'!$E$53</c:f>
            </c:numRef>
          </c:val>
        </c:ser>
        <c:axId val="57536512"/>
        <c:axId val="57538048"/>
      </c:barChart>
      <c:catAx>
        <c:axId val="57536512"/>
        <c:scaling>
          <c:orientation val="minMax"/>
        </c:scaling>
        <c:axPos val="l"/>
        <c:numFmt formatCode="General" sourceLinked="0"/>
        <c:majorTickMark val="none"/>
        <c:tickLblPos val="nextTo"/>
        <c:crossAx val="57538048"/>
        <c:crosses val="autoZero"/>
        <c:auto val="1"/>
        <c:lblAlgn val="ctr"/>
        <c:lblOffset val="100"/>
      </c:catAx>
      <c:valAx>
        <c:axId val="575380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365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11504611816569E-2"/>
                <c:y val="0.8552512778008023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cap="none" spc="3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0" i="0" cap="none" spc="30" baseline="0">
                      <a:solidFill>
                        <a:schemeClr val="tx2"/>
                      </a:solidFill>
                    </a:rPr>
                    <a:t>In Thousands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0.2069371331548637"/>
          <c:y val="4.2512064357848864E-2"/>
          <c:w val="0.54898345441626428"/>
          <c:h val="0.83195805638615294"/>
        </c:manualLayout>
      </c:layout>
      <c:bar3DChart>
        <c:barDir val="bar"/>
        <c:grouping val="clustered"/>
        <c:ser>
          <c:idx val="0"/>
          <c:order val="0"/>
          <c:tx>
            <c:strRef>
              <c:f>'Non-Profit Budget'!$C$37</c:f>
              <c:strCache>
                <c:ptCount val="1"/>
                <c:pt idx="0">
                  <c:v>FY 2012</c:v>
                </c:pt>
              </c:strCache>
            </c:strRef>
          </c:tx>
          <c:cat>
            <c:strRef>
              <c:f>'Non-Profit Budget'!$B$38:$B$53</c:f>
              <c:strCache>
                <c:ptCount val="15"/>
                <c:pt idx="0">
                  <c:v>EXPENSES</c:v>
                </c:pt>
                <c:pt idx="1">
                  <c:v>Donations/ Beneficiaries</c:v>
                </c:pt>
                <c:pt idx="2">
                  <c:v>Salaries</c:v>
                </c:pt>
                <c:pt idx="3">
                  <c:v>Benefits</c:v>
                </c:pt>
                <c:pt idx="4">
                  <c:v>Rent</c:v>
                </c:pt>
                <c:pt idx="5">
                  <c:v>Utilities</c:v>
                </c:pt>
                <c:pt idx="6">
                  <c:v>Travel and meetings</c:v>
                </c:pt>
                <c:pt idx="7">
                  <c:v>Professional fees</c:v>
                </c:pt>
                <c:pt idx="8">
                  <c:v>Marketing/advertising</c:v>
                </c:pt>
                <c:pt idx="9">
                  <c:v>Insurance</c:v>
                </c:pt>
                <c:pt idx="10">
                  <c:v>Telephone</c:v>
                </c:pt>
                <c:pt idx="11">
                  <c:v>Web fees (website, confer etc.)</c:v>
                </c:pt>
                <c:pt idx="12">
                  <c:v>Equipment costs</c:v>
                </c:pt>
                <c:pt idx="13">
                  <c:v>Supplies</c:v>
                </c:pt>
                <c:pt idx="14">
                  <c:v>Postage/ Courier costs</c:v>
                </c:pt>
              </c:strCache>
            </c:strRef>
          </c:cat>
          <c:val>
            <c:numRef>
              <c:f>'Non-Profit Budget'!$C$38:$C$53</c:f>
              <c:numCache>
                <c:formatCode>#,##0.00_);\(#,##0.00\)</c:formatCode>
                <c:ptCount val="1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'Non-Profit Budget'!$D$37</c:f>
              <c:strCache>
                <c:ptCount val="1"/>
                <c:pt idx="0">
                  <c:v>FY 2013</c:v>
                </c:pt>
              </c:strCache>
            </c:strRef>
          </c:tx>
          <c:cat>
            <c:strRef>
              <c:f>'Non-Profit Budget'!$B$38:$B$53</c:f>
              <c:strCache>
                <c:ptCount val="15"/>
                <c:pt idx="0">
                  <c:v>EXPENSES</c:v>
                </c:pt>
                <c:pt idx="1">
                  <c:v>Donations/ Beneficiaries</c:v>
                </c:pt>
                <c:pt idx="2">
                  <c:v>Salaries</c:v>
                </c:pt>
                <c:pt idx="3">
                  <c:v>Benefits</c:v>
                </c:pt>
                <c:pt idx="4">
                  <c:v>Rent</c:v>
                </c:pt>
                <c:pt idx="5">
                  <c:v>Utilities</c:v>
                </c:pt>
                <c:pt idx="6">
                  <c:v>Travel and meetings</c:v>
                </c:pt>
                <c:pt idx="7">
                  <c:v>Professional fees</c:v>
                </c:pt>
                <c:pt idx="8">
                  <c:v>Marketing/advertising</c:v>
                </c:pt>
                <c:pt idx="9">
                  <c:v>Insurance</c:v>
                </c:pt>
                <c:pt idx="10">
                  <c:v>Telephone</c:v>
                </c:pt>
                <c:pt idx="11">
                  <c:v>Web fees (website, confer etc.)</c:v>
                </c:pt>
                <c:pt idx="12">
                  <c:v>Equipment costs</c:v>
                </c:pt>
                <c:pt idx="13">
                  <c:v>Supplies</c:v>
                </c:pt>
                <c:pt idx="14">
                  <c:v>Postage/ Courier costs</c:v>
                </c:pt>
              </c:strCache>
            </c:strRef>
          </c:cat>
          <c:val>
            <c:numRef>
              <c:f>'Non-Profit Budget'!$D$38:$D$53</c:f>
              <c:numCache>
                <c:formatCode>#,##0.00_);\(#,##0.00\)</c:formatCode>
                <c:ptCount val="15"/>
                <c:pt idx="0" formatCode="General">
                  <c:v>0</c:v>
                </c:pt>
                <c:pt idx="1">
                  <c:v>800000</c:v>
                </c:pt>
                <c:pt idx="2">
                  <c:v>1240000</c:v>
                </c:pt>
                <c:pt idx="3">
                  <c:v>90000</c:v>
                </c:pt>
                <c:pt idx="4">
                  <c:v>434000</c:v>
                </c:pt>
                <c:pt idx="5">
                  <c:v>96000</c:v>
                </c:pt>
                <c:pt idx="6">
                  <c:v>180000</c:v>
                </c:pt>
                <c:pt idx="7">
                  <c:v>650000</c:v>
                </c:pt>
                <c:pt idx="8">
                  <c:v>200000</c:v>
                </c:pt>
                <c:pt idx="9">
                  <c:v>75000</c:v>
                </c:pt>
                <c:pt idx="10">
                  <c:v>37500</c:v>
                </c:pt>
                <c:pt idx="11">
                  <c:v>60000</c:v>
                </c:pt>
                <c:pt idx="12">
                  <c:v>450000</c:v>
                </c:pt>
                <c:pt idx="13">
                  <c:v>120000</c:v>
                </c:pt>
                <c:pt idx="14">
                  <c:v>67500</c:v>
                </c:pt>
              </c:numCache>
            </c:numRef>
          </c:val>
        </c:ser>
        <c:ser>
          <c:idx val="2"/>
          <c:order val="2"/>
          <c:tx>
            <c:strRef>
              <c:f>'Non-Profit Budget'!$E$37</c:f>
              <c:strCache>
                <c:ptCount val="1"/>
                <c:pt idx="0">
                  <c:v>FY 2013</c:v>
                </c:pt>
              </c:strCache>
            </c:strRef>
          </c:tx>
          <c:cat>
            <c:strRef>
              <c:f>'Non-Profit Budget'!$B$38:$B$53</c:f>
              <c:strCache>
                <c:ptCount val="15"/>
                <c:pt idx="0">
                  <c:v>EXPENSES</c:v>
                </c:pt>
                <c:pt idx="1">
                  <c:v>Donations/ Beneficiaries</c:v>
                </c:pt>
                <c:pt idx="2">
                  <c:v>Salaries</c:v>
                </c:pt>
                <c:pt idx="3">
                  <c:v>Benefits</c:v>
                </c:pt>
                <c:pt idx="4">
                  <c:v>Rent</c:v>
                </c:pt>
                <c:pt idx="5">
                  <c:v>Utilities</c:v>
                </c:pt>
                <c:pt idx="6">
                  <c:v>Travel and meetings</c:v>
                </c:pt>
                <c:pt idx="7">
                  <c:v>Professional fees</c:v>
                </c:pt>
                <c:pt idx="8">
                  <c:v>Marketing/advertising</c:v>
                </c:pt>
                <c:pt idx="9">
                  <c:v>Insurance</c:v>
                </c:pt>
                <c:pt idx="10">
                  <c:v>Telephone</c:v>
                </c:pt>
                <c:pt idx="11">
                  <c:v>Web fees (website, confer etc.)</c:v>
                </c:pt>
                <c:pt idx="12">
                  <c:v>Equipment costs</c:v>
                </c:pt>
                <c:pt idx="13">
                  <c:v>Supplies</c:v>
                </c:pt>
                <c:pt idx="14">
                  <c:v>Postage/ Courier costs</c:v>
                </c:pt>
              </c:strCache>
            </c:strRef>
          </c:cat>
          <c:val>
            <c:numRef>
              <c:f>'Non-Profit Budget'!$E$38:$E$53</c:f>
              <c:numCache>
                <c:formatCode>#,##0.00_);\(#,##0.00\)</c:formatCode>
                <c:ptCount val="1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hape val="cylinder"/>
        <c:axId val="39152256"/>
        <c:axId val="39166336"/>
        <c:axId val="0"/>
      </c:bar3DChart>
      <c:catAx>
        <c:axId val="39152256"/>
        <c:scaling>
          <c:orientation val="minMax"/>
        </c:scaling>
        <c:axPos val="l"/>
        <c:tickLblPos val="nextTo"/>
        <c:crossAx val="39166336"/>
        <c:crosses val="autoZero"/>
        <c:auto val="1"/>
        <c:lblAlgn val="ctr"/>
        <c:lblOffset val="100"/>
      </c:catAx>
      <c:valAx>
        <c:axId val="39166336"/>
        <c:scaling>
          <c:orientation val="minMax"/>
        </c:scaling>
        <c:axPos val="b"/>
        <c:majorGridlines/>
        <c:numFmt formatCode="General" sourceLinked="1"/>
        <c:tickLblPos val="nextTo"/>
        <c:crossAx val="3915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20517393889406"/>
          <c:y val="0.25493329605988602"/>
          <c:w val="0.11490900653992835"/>
          <c:h val="0.3520660361241828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0.20803700318710197"/>
          <c:y val="5.4120541205412064E-2"/>
          <c:w val="0.54682238938882644"/>
          <c:h val="0.78607199930267024"/>
        </c:manualLayout>
      </c:layout>
      <c:bar3DChart>
        <c:barDir val="bar"/>
        <c:grouping val="clustered"/>
        <c:ser>
          <c:idx val="0"/>
          <c:order val="0"/>
          <c:tx>
            <c:strRef>
              <c:f>'Non-Profit Budget'!$C$16</c:f>
              <c:strCache>
                <c:ptCount val="1"/>
                <c:pt idx="0">
                  <c:v>FY 2012</c:v>
                </c:pt>
              </c:strCache>
            </c:strRef>
          </c:tx>
          <c:cat>
            <c:strRef>
              <c:f>'Non-Profit Budget'!$B$17:$B$23</c:f>
              <c:strCache>
                <c:ptCount val="6"/>
                <c:pt idx="0">
                  <c:v>INCOME</c:v>
                </c:pt>
                <c:pt idx="1">
                  <c:v>Fundraisers and events</c:v>
                </c:pt>
                <c:pt idx="2">
                  <c:v>Government support</c:v>
                </c:pt>
                <c:pt idx="3">
                  <c:v>Donation - donors &amp; partners</c:v>
                </c:pt>
                <c:pt idx="4">
                  <c:v>Interest income</c:v>
                </c:pt>
                <c:pt idx="5">
                  <c:v>Miscellaneous</c:v>
                </c:pt>
              </c:strCache>
            </c:strRef>
          </c:cat>
          <c:val>
            <c:numRef>
              <c:f>'Non-Profit Budget'!$C$17:$C$23</c:f>
              <c:numCache>
                <c:formatCode>_(* #,##0.00_);_(* \(#,##0.00\);_(* "-"??_);_(@_)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'Non-Profit Budget'!$D$16</c:f>
              <c:strCache>
                <c:ptCount val="1"/>
                <c:pt idx="0">
                  <c:v>FY 2013</c:v>
                </c:pt>
              </c:strCache>
            </c:strRef>
          </c:tx>
          <c:cat>
            <c:strRef>
              <c:f>'Non-Profit Budget'!$B$17:$B$23</c:f>
              <c:strCache>
                <c:ptCount val="6"/>
                <c:pt idx="0">
                  <c:v>INCOME</c:v>
                </c:pt>
                <c:pt idx="1">
                  <c:v>Fundraisers and events</c:v>
                </c:pt>
                <c:pt idx="2">
                  <c:v>Government support</c:v>
                </c:pt>
                <c:pt idx="3">
                  <c:v>Donation - donors &amp; partners</c:v>
                </c:pt>
                <c:pt idx="4">
                  <c:v>Interest income</c:v>
                </c:pt>
                <c:pt idx="5">
                  <c:v>Miscellaneous</c:v>
                </c:pt>
              </c:strCache>
            </c:strRef>
          </c:cat>
          <c:val>
            <c:numRef>
              <c:f>'Non-Profit Budget'!$D$17:$D$23</c:f>
              <c:numCache>
                <c:formatCode>_(* #,##0.00_);_(* \(#,##0.00\);_(* "-"??_);_(@_)</c:formatCode>
                <c:ptCount val="6"/>
                <c:pt idx="0" formatCode="General">
                  <c:v>0</c:v>
                </c:pt>
                <c:pt idx="1">
                  <c:v>1250000</c:v>
                </c:pt>
                <c:pt idx="2">
                  <c:v>500000</c:v>
                </c:pt>
                <c:pt idx="3">
                  <c:v>2450000</c:v>
                </c:pt>
                <c:pt idx="4">
                  <c:v>125000</c:v>
                </c:pt>
                <c:pt idx="5">
                  <c:v>175000</c:v>
                </c:pt>
              </c:numCache>
            </c:numRef>
          </c:val>
        </c:ser>
        <c:ser>
          <c:idx val="2"/>
          <c:order val="2"/>
          <c:tx>
            <c:strRef>
              <c:f>'Non-Profit Budget'!$E$16</c:f>
              <c:strCache>
                <c:ptCount val="1"/>
                <c:pt idx="0">
                  <c:v>FY 2013</c:v>
                </c:pt>
              </c:strCache>
            </c:strRef>
          </c:tx>
          <c:cat>
            <c:strRef>
              <c:f>'Non-Profit Budget'!$B$17:$B$23</c:f>
              <c:strCache>
                <c:ptCount val="6"/>
                <c:pt idx="0">
                  <c:v>INCOME</c:v>
                </c:pt>
                <c:pt idx="1">
                  <c:v>Fundraisers and events</c:v>
                </c:pt>
                <c:pt idx="2">
                  <c:v>Government support</c:v>
                </c:pt>
                <c:pt idx="3">
                  <c:v>Donation - donors &amp; partners</c:v>
                </c:pt>
                <c:pt idx="4">
                  <c:v>Interest income</c:v>
                </c:pt>
                <c:pt idx="5">
                  <c:v>Miscellaneous</c:v>
                </c:pt>
              </c:strCache>
            </c:strRef>
          </c:cat>
          <c:val>
            <c:numRef>
              <c:f>'Non-Profit Budget'!$E$17:$E$23</c:f>
              <c:numCache>
                <c:formatCode>_(* #,##0.00_);_(* \(#,##0.00\);_(* "-"??_);_(@_)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cylinder"/>
        <c:axId val="39187968"/>
        <c:axId val="39189504"/>
        <c:axId val="0"/>
      </c:bar3DChart>
      <c:catAx>
        <c:axId val="39187968"/>
        <c:scaling>
          <c:orientation val="minMax"/>
        </c:scaling>
        <c:axPos val="l"/>
        <c:tickLblPos val="nextTo"/>
        <c:crossAx val="39189504"/>
        <c:crosses val="autoZero"/>
        <c:auto val="1"/>
        <c:lblAlgn val="ctr"/>
        <c:lblOffset val="100"/>
      </c:catAx>
      <c:valAx>
        <c:axId val="39189504"/>
        <c:scaling>
          <c:orientation val="minMax"/>
        </c:scaling>
        <c:axPos val="b"/>
        <c:majorGridlines/>
        <c:numFmt formatCode="General" sourceLinked="1"/>
        <c:tickLblPos val="nextTo"/>
        <c:crossAx val="3918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27010686164239"/>
          <c:y val="0.26322573146991318"/>
          <c:w val="0.11903941694788152"/>
          <c:h val="0.36530745464934988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73914</xdr:colOff>
      <xdr:row>27</xdr:row>
      <xdr:rowOff>38100</xdr:rowOff>
    </xdr:from>
    <xdr:to>
      <xdr:col>7</xdr:col>
      <xdr:colOff>95250</xdr:colOff>
      <xdr:row>36</xdr:row>
      <xdr:rowOff>19050</xdr:rowOff>
    </xdr:to>
    <xdr:graphicFrame macro="">
      <xdr:nvGraphicFramePr>
        <xdr:cNvPr id="7" name="Revenue" descr="Bar chart comparing Prior, Proposed and Actual revenue for the fiscal year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23</xdr:row>
      <xdr:rowOff>971550</xdr:rowOff>
    </xdr:from>
    <xdr:to>
      <xdr:col>6</xdr:col>
      <xdr:colOff>1171575</xdr:colOff>
      <xdr:row>35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200024</xdr:colOff>
      <xdr:row>4</xdr:row>
      <xdr:rowOff>819151</xdr:rowOff>
    </xdr:from>
    <xdr:to>
      <xdr:col>6</xdr:col>
      <xdr:colOff>1162050</xdr:colOff>
      <xdr:row>14</xdr:row>
      <xdr:rowOff>304801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venueTable" displayName="RevenueTable" ref="B17:G23" totalsRowCount="1" headerRowDxfId="28" dataDxfId="27" totalsRowDxfId="26">
  <tableColumns count="6">
    <tableColumn id="1" name="INCOME" totalsRowLabel="TOTALS" dataDxfId="25" totalsRowDxfId="24"/>
    <tableColumn id="2" name="PRIOR YEAR" totalsRowFunction="sum" dataDxfId="23" totalsRowDxfId="22" dataCellStyle="Comma"/>
    <tableColumn id="3" name="PROPOSED" totalsRowFunction="sum" dataDxfId="21" totalsRowDxfId="20" dataCellStyle="Comma"/>
    <tableColumn id="4" name="ACTUAL" totalsRowFunction="sum" dataDxfId="19" totalsRowDxfId="18" dataCellStyle="Comma"/>
    <tableColumn id="5" name="VARIANCE" totalsRowFunction="sum" dataDxfId="17" totalsRowDxfId="16" dataCellStyle="Comma">
      <calculatedColumnFormula>RevenueTable[[#This Row],[ACTUAL]]-RevenueTable[[#This Row],[PROPOSED]]</calculatedColumnFormula>
    </tableColumn>
    <tableColumn id="6" name="+/- PRIOR YEAR" totalsRowFunction="min" dataDxfId="15" totalsRowDxfId="14" dataCellStyle="Comma">
      <calculatedColumnFormula>RevenueTable[[#This Row],[ACTUAL]]-RevenueTable[[#This Row],[PRIOR YEAR]]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Revenue" altTextSummary="List of revenue and totals for the prior, proposed, actual fiscal year along with the variance and difference between prior year and actual budget amounts. "/>
    </ext>
  </extLst>
</table>
</file>

<file path=xl/tables/table2.xml><?xml version="1.0" encoding="utf-8"?>
<table xmlns="http://schemas.openxmlformats.org/spreadsheetml/2006/main" id="2" name="ExpenseTable" displayName="ExpenseTable" ref="B38:G53" totalsRowCount="1" dataDxfId="13" totalsRowDxfId="12">
  <tableColumns count="6">
    <tableColumn id="1" name="EXPENSES" totalsRowLabel="TOTALS" dataDxfId="11" totalsRowDxfId="10"/>
    <tableColumn id="2" name="PRIOR YEAR" totalsRowFunction="sum" dataDxfId="9" totalsRowDxfId="8"/>
    <tableColumn id="3" name="PROPOSED" totalsRowFunction="sum" dataDxfId="7" totalsRowDxfId="6"/>
    <tableColumn id="4" name="ACTUAL" totalsRowFunction="sum" dataDxfId="5" totalsRowDxfId="4"/>
    <tableColumn id="5" name="VARIANCE" totalsRowFunction="sum" dataDxfId="3" totalsRowDxfId="2">
      <calculatedColumnFormula>ExpenseTable[[#This Row],[ACTUAL]]-ExpenseTable[[#This Row],[PROPOSED]]</calculatedColumnFormula>
    </tableColumn>
    <tableColumn id="6" name="+/- PRIOR YEAR" totalsRowFunction="sum" dataDxfId="1" totalsRowDxfId="0" dataCellStyle="Percent">
      <calculatedColumnFormula>ExpenseTable[[#This Row],[ACTUAL]]-ExpenseTable[[#This Row],[PRIOR YEAR]]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Revenue" altTextSummary="List of expenses and totals for the prior, proposed, actual fiscal year along with the variance and difference between prior year and actual budget amounts. "/>
    </ext>
  </extLst>
</table>
</file>

<file path=xl/theme/theme1.xml><?xml version="1.0" encoding="utf-8"?>
<a:theme xmlns:a="http://schemas.openxmlformats.org/drawingml/2006/main" name="Office Theme">
  <a:themeElements>
    <a:clrScheme name="Non Profit Budget">
      <a:dk1>
        <a:sysClr val="windowText" lastClr="000000"/>
      </a:dk1>
      <a:lt1>
        <a:sysClr val="window" lastClr="FFFFFF"/>
      </a:lt1>
      <a:dk2>
        <a:srgbClr val="47403C"/>
      </a:dk2>
      <a:lt2>
        <a:srgbClr val="FDFDFB"/>
      </a:lt2>
      <a:accent1>
        <a:srgbClr val="73B5C2"/>
      </a:accent1>
      <a:accent2>
        <a:srgbClr val="F47247"/>
      </a:accent2>
      <a:accent3>
        <a:srgbClr val="80C077"/>
      </a:accent3>
      <a:accent4>
        <a:srgbClr val="AD7A99"/>
      </a:accent4>
      <a:accent5>
        <a:srgbClr val="EBA91C"/>
      </a:accent5>
      <a:accent6>
        <a:srgbClr val="F08690"/>
      </a:accent6>
      <a:hlink>
        <a:srgbClr val="74ACDC"/>
      </a:hlink>
      <a:folHlink>
        <a:srgbClr val="AD7A99"/>
      </a:folHlink>
    </a:clrScheme>
    <a:fontScheme name="Non Profit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B1:G60"/>
  <sheetViews>
    <sheetView showGridLines="0" tabSelected="1" topLeftCell="C1" workbookViewId="0">
      <selection activeCell="J53" sqref="J53"/>
    </sheetView>
  </sheetViews>
  <sheetFormatPr defaultRowHeight="24" customHeight="1"/>
  <cols>
    <col min="1" max="1" width="2.85546875" customWidth="1"/>
    <col min="2" max="2" width="38.7109375" customWidth="1"/>
    <col min="3" max="7" width="18.85546875" customWidth="1"/>
    <col min="8" max="8" width="2.85546875" customWidth="1"/>
  </cols>
  <sheetData>
    <row r="1" spans="2:7" s="1" customFormat="1" ht="24" customHeight="1"/>
    <row r="2" spans="2:7" s="1" customFormat="1" ht="24" customHeight="1">
      <c r="B2" s="22" t="s">
        <v>23</v>
      </c>
    </row>
    <row r="3" spans="2:7" s="1" customFormat="1" ht="24" customHeight="1">
      <c r="B3" s="32" t="s">
        <v>36</v>
      </c>
      <c r="C3" s="33"/>
      <c r="D3" s="33"/>
      <c r="E3" s="33"/>
      <c r="F3" s="33"/>
      <c r="G3" s="33"/>
    </row>
    <row r="4" spans="2:7" ht="42.75" customHeight="1">
      <c r="B4" s="36" t="s">
        <v>32</v>
      </c>
      <c r="C4" s="23"/>
      <c r="D4" s="23"/>
      <c r="E4" s="23"/>
      <c r="F4" s="34" t="s">
        <v>13</v>
      </c>
      <c r="G4" s="35">
        <v>2013</v>
      </c>
    </row>
    <row r="5" spans="2:7" s="1" customFormat="1" ht="84" customHeight="1">
      <c r="B5" s="38" t="s">
        <v>33</v>
      </c>
      <c r="F5" s="7"/>
      <c r="G5" s="2"/>
    </row>
    <row r="6" spans="2:7" s="1" customFormat="1" ht="24" customHeight="1">
      <c r="B6" s="3"/>
      <c r="F6" s="7"/>
      <c r="G6" s="2"/>
    </row>
    <row r="7" spans="2:7" s="1" customFormat="1" ht="24" customHeight="1"/>
    <row r="8" spans="2:7" s="1" customFormat="1" ht="24" customHeight="1"/>
    <row r="9" spans="2:7" s="1" customFormat="1" ht="24" customHeight="1"/>
    <row r="10" spans="2:7" s="1" customFormat="1" ht="24" customHeight="1"/>
    <row r="11" spans="2:7" s="1" customFormat="1" ht="24" customHeight="1"/>
    <row r="12" spans="2:7" s="1" customFormat="1" ht="24" customHeight="1"/>
    <row r="13" spans="2:7" s="1" customFormat="1" ht="24" customHeight="1"/>
    <row r="14" spans="2:7" s="1" customFormat="1" ht="24" customHeight="1"/>
    <row r="15" spans="2:7" s="1" customFormat="1" ht="30" customHeight="1"/>
    <row r="16" spans="2:7" ht="36" customHeight="1">
      <c r="B16" s="9"/>
      <c r="C16" s="13" t="str">
        <f>CONCATENATE("FY ",FY-1)</f>
        <v>FY 2012</v>
      </c>
      <c r="D16" s="13" t="str">
        <f>CONCATENATE("FY ",FY)</f>
        <v>FY 2013</v>
      </c>
      <c r="E16" s="13" t="str">
        <f>CONCATENATE("FY ",FY)</f>
        <v>FY 2013</v>
      </c>
      <c r="F16" s="13" t="str">
        <f>CONCATENATE("FY ",FY)</f>
        <v>FY 2013</v>
      </c>
      <c r="G16" s="14" t="str">
        <f>CONCATENATE("FY ",FY)</f>
        <v>FY 2013</v>
      </c>
    </row>
    <row r="17" spans="2:7" ht="24" customHeight="1">
      <c r="B17" s="29" t="s">
        <v>26</v>
      </c>
      <c r="C17" s="15" t="s">
        <v>14</v>
      </c>
      <c r="D17" s="15" t="s">
        <v>15</v>
      </c>
      <c r="E17" s="15" t="s">
        <v>16</v>
      </c>
      <c r="F17" s="15" t="s">
        <v>20</v>
      </c>
      <c r="G17" s="16" t="s">
        <v>17</v>
      </c>
    </row>
    <row r="18" spans="2:7" ht="24" customHeight="1">
      <c r="B18" s="8" t="s">
        <v>0</v>
      </c>
      <c r="C18" s="25">
        <v>0</v>
      </c>
      <c r="D18" s="25">
        <v>1250000</v>
      </c>
      <c r="E18" s="25">
        <v>0</v>
      </c>
      <c r="F18" s="25">
        <f>RevenueTable[[#This Row],[ACTUAL]]-RevenueTable[[#This Row],[PROPOSED]]</f>
        <v>-1250000</v>
      </c>
      <c r="G18" s="26">
        <f>RevenueTable[[#This Row],[ACTUAL]]-RevenueTable[[#This Row],[PRIOR YEAR]]</f>
        <v>0</v>
      </c>
    </row>
    <row r="19" spans="2:7" ht="24" customHeight="1">
      <c r="B19" s="24" t="s">
        <v>21</v>
      </c>
      <c r="C19" s="25">
        <v>0</v>
      </c>
      <c r="D19" s="25">
        <v>500000</v>
      </c>
      <c r="E19" s="25">
        <v>0</v>
      </c>
      <c r="F19" s="25">
        <f>RevenueTable[[#This Row],[ACTUAL]]-RevenueTable[[#This Row],[PROPOSED]]</f>
        <v>-500000</v>
      </c>
      <c r="G19" s="26">
        <f>RevenueTable[[#This Row],[ACTUAL]]-RevenueTable[[#This Row],[PRIOR YEAR]]</f>
        <v>0</v>
      </c>
    </row>
    <row r="20" spans="2:7" ht="24" customHeight="1">
      <c r="B20" s="24" t="s">
        <v>22</v>
      </c>
      <c r="C20" s="25">
        <v>0</v>
      </c>
      <c r="D20" s="25">
        <v>2450000</v>
      </c>
      <c r="E20" s="25">
        <v>0</v>
      </c>
      <c r="F20" s="25">
        <f>RevenueTable[[#This Row],[ACTUAL]]-RevenueTable[[#This Row],[PROPOSED]]</f>
        <v>-2450000</v>
      </c>
      <c r="G20" s="26">
        <f>RevenueTable[[#This Row],[ACTUAL]]-RevenueTable[[#This Row],[PRIOR YEAR]]</f>
        <v>0</v>
      </c>
    </row>
    <row r="21" spans="2:7" ht="24" customHeight="1">
      <c r="B21" s="8" t="s">
        <v>1</v>
      </c>
      <c r="C21" s="25">
        <v>0</v>
      </c>
      <c r="D21" s="25">
        <v>125000</v>
      </c>
      <c r="E21" s="25">
        <v>0</v>
      </c>
      <c r="F21" s="25">
        <f>RevenueTable[[#This Row],[ACTUAL]]-RevenueTable[[#This Row],[PROPOSED]]</f>
        <v>-125000</v>
      </c>
      <c r="G21" s="26">
        <f>RevenueTable[[#This Row],[ACTUAL]]-RevenueTable[[#This Row],[PRIOR YEAR]]</f>
        <v>0</v>
      </c>
    </row>
    <row r="22" spans="2:7" ht="24" customHeight="1">
      <c r="B22" s="8" t="s">
        <v>2</v>
      </c>
      <c r="C22" s="25">
        <v>0</v>
      </c>
      <c r="D22" s="25">
        <v>175000</v>
      </c>
      <c r="E22" s="25">
        <v>0</v>
      </c>
      <c r="F22" s="25">
        <f>RevenueTable[[#This Row],[ACTUAL]]-RevenueTable[[#This Row],[PROPOSED]]</f>
        <v>-175000</v>
      </c>
      <c r="G22" s="26">
        <f>RevenueTable[[#This Row],[ACTUAL]]-RevenueTable[[#This Row],[PRIOR YEAR]]</f>
        <v>0</v>
      </c>
    </row>
    <row r="23" spans="2:7" ht="24" customHeight="1">
      <c r="B23" s="8" t="s">
        <v>19</v>
      </c>
      <c r="C23" s="19">
        <f>SUBTOTAL(109,[PRIOR YEAR])</f>
        <v>0</v>
      </c>
      <c r="D23" s="19">
        <f>SUBTOTAL(109,[PROPOSED])</f>
        <v>4500000</v>
      </c>
      <c r="E23" s="19">
        <f>SUBTOTAL(109,[ACTUAL])</f>
        <v>0</v>
      </c>
      <c r="F23" s="19">
        <f>SUBTOTAL(109,[VARIANCE])</f>
        <v>-4500000</v>
      </c>
      <c r="G23" s="20">
        <f>SUBTOTAL(105,[+/- PRIOR YEAR])</f>
        <v>0</v>
      </c>
    </row>
    <row r="24" spans="2:7" s="9" customFormat="1" ht="95.25" customHeight="1">
      <c r="B24" s="37" t="s">
        <v>34</v>
      </c>
      <c r="C24" s="10"/>
      <c r="D24" s="10"/>
      <c r="E24" s="10"/>
      <c r="F24" s="10"/>
      <c r="G24" s="10"/>
    </row>
    <row r="25" spans="2:7" s="17" customFormat="1" ht="24" customHeight="1">
      <c r="B25" s="18"/>
      <c r="C25" s="18"/>
      <c r="D25" s="18"/>
      <c r="E25" s="18"/>
      <c r="F25" s="18"/>
      <c r="G25" s="18"/>
    </row>
    <row r="26" spans="2:7" s="17" customFormat="1" ht="24" customHeight="1">
      <c r="B26" s="18"/>
      <c r="C26" s="18"/>
      <c r="D26" s="18"/>
      <c r="E26" s="18"/>
      <c r="F26" s="18"/>
      <c r="G26" s="18"/>
    </row>
    <row r="27" spans="2:7" s="9" customFormat="1" ht="24" customHeight="1">
      <c r="B27" s="10"/>
      <c r="C27" s="11"/>
      <c r="D27" s="11"/>
      <c r="E27" s="11"/>
      <c r="F27" s="11"/>
      <c r="G27" s="12"/>
    </row>
    <row r="28" spans="2:7" s="9" customFormat="1" ht="24" customHeight="1">
      <c r="B28" s="10"/>
      <c r="C28" s="11"/>
      <c r="D28" s="11"/>
      <c r="E28" s="11"/>
      <c r="F28" s="11"/>
      <c r="G28" s="12"/>
    </row>
    <row r="29" spans="2:7" s="17" customFormat="1" ht="24" customHeight="1">
      <c r="B29" s="10"/>
      <c r="C29" s="11"/>
      <c r="D29" s="11"/>
      <c r="E29" s="11"/>
      <c r="F29" s="11"/>
      <c r="G29" s="12"/>
    </row>
    <row r="30" spans="2:7" s="17" customFormat="1" ht="24" customHeight="1">
      <c r="B30" s="10"/>
      <c r="C30" s="11"/>
      <c r="D30" s="11"/>
      <c r="E30" s="11"/>
      <c r="F30" s="11"/>
      <c r="G30" s="12"/>
    </row>
    <row r="31" spans="2:7" s="17" customFormat="1" ht="24" customHeight="1">
      <c r="B31" s="10"/>
      <c r="C31" s="11"/>
      <c r="D31" s="11"/>
      <c r="E31" s="11"/>
      <c r="F31" s="11"/>
      <c r="G31" s="12"/>
    </row>
    <row r="32" spans="2:7" s="9" customFormat="1" ht="24" customHeight="1">
      <c r="B32" s="10"/>
      <c r="C32" s="11"/>
      <c r="D32" s="11"/>
      <c r="E32" s="11"/>
      <c r="F32" s="11"/>
      <c r="G32" s="12"/>
    </row>
    <row r="33" spans="2:7" s="9" customFormat="1" ht="24" customHeight="1">
      <c r="B33" s="10"/>
      <c r="C33" s="11"/>
      <c r="D33" s="11"/>
      <c r="E33" s="11"/>
      <c r="F33" s="11"/>
      <c r="G33" s="12"/>
    </row>
    <row r="34" spans="2:7" s="9" customFormat="1" ht="24" customHeight="1">
      <c r="B34" s="44"/>
      <c r="C34" s="44"/>
      <c r="D34" s="44"/>
      <c r="E34" s="44"/>
      <c r="F34" s="44"/>
    </row>
    <row r="36" spans="2:7" s="1" customFormat="1" ht="15"/>
    <row r="37" spans="2:7" ht="73.5" customHeight="1">
      <c r="C37" s="13" t="str">
        <f>CONCATENATE("FY ",FY-1)</f>
        <v>FY 2012</v>
      </c>
      <c r="D37" s="13" t="str">
        <f>CONCATENATE("FY ",FY)</f>
        <v>FY 2013</v>
      </c>
      <c r="E37" s="13" t="str">
        <f>CONCATENATE("FY ",FY)</f>
        <v>FY 2013</v>
      </c>
      <c r="F37" s="13" t="str">
        <f>CONCATENATE("FY ",FY)</f>
        <v>FY 2013</v>
      </c>
      <c r="G37" s="14" t="str">
        <f>CONCATENATE("FY ",FY)</f>
        <v>FY 2013</v>
      </c>
    </row>
    <row r="38" spans="2:7" ht="24" customHeight="1">
      <c r="B38" s="27" t="s">
        <v>18</v>
      </c>
      <c r="C38" s="15" t="s">
        <v>14</v>
      </c>
      <c r="D38" s="15" t="s">
        <v>15</v>
      </c>
      <c r="E38" s="15" t="s">
        <v>16</v>
      </c>
      <c r="F38" s="15" t="s">
        <v>20</v>
      </c>
      <c r="G38" s="16" t="s">
        <v>17</v>
      </c>
    </row>
    <row r="39" spans="2:7" s="1" customFormat="1" ht="24" customHeight="1">
      <c r="B39" s="41" t="s">
        <v>37</v>
      </c>
      <c r="C39" s="42">
        <v>0</v>
      </c>
      <c r="D39" s="42">
        <v>800000</v>
      </c>
      <c r="E39" s="42">
        <v>0</v>
      </c>
      <c r="F39" s="42">
        <f>ExpenseTable[[#This Row],[ACTUAL]]-ExpenseTable[[#This Row],[PROPOSED]]</f>
        <v>-800000</v>
      </c>
      <c r="G39" s="43">
        <f>ExpenseTable[[#This Row],[ACTUAL]]-ExpenseTable[[#This Row],[PRIOR YEAR]]</f>
        <v>0</v>
      </c>
    </row>
    <row r="40" spans="2:7" ht="24" customHeight="1">
      <c r="B40" s="4" t="s">
        <v>8</v>
      </c>
      <c r="C40" s="5">
        <v>0</v>
      </c>
      <c r="D40" s="5">
        <v>1240000</v>
      </c>
      <c r="E40" s="5">
        <v>0</v>
      </c>
      <c r="F40" s="5">
        <f>ExpenseTable[[#This Row],[ACTUAL]]-ExpenseTable[[#This Row],[PROPOSED]]</f>
        <v>-1240000</v>
      </c>
      <c r="G40" s="6">
        <f>ExpenseTable[[#This Row],[ACTUAL]]-ExpenseTable[[#This Row],[PRIOR YEAR]]</f>
        <v>0</v>
      </c>
    </row>
    <row r="41" spans="2:7" ht="24" customHeight="1">
      <c r="B41" s="4" t="s">
        <v>7</v>
      </c>
      <c r="C41" s="5">
        <v>0</v>
      </c>
      <c r="D41" s="5">
        <v>90000</v>
      </c>
      <c r="E41" s="5">
        <v>0</v>
      </c>
      <c r="F41" s="5">
        <f>ExpenseTable[[#This Row],[ACTUAL]]-ExpenseTable[[#This Row],[PROPOSED]]</f>
        <v>-90000</v>
      </c>
      <c r="G41" s="6">
        <f>ExpenseTable[[#This Row],[ACTUAL]]-ExpenseTable[[#This Row],[PRIOR YEAR]]</f>
        <v>0</v>
      </c>
    </row>
    <row r="42" spans="2:7" ht="24" customHeight="1">
      <c r="B42" s="4" t="s">
        <v>10</v>
      </c>
      <c r="C42" s="5">
        <v>0</v>
      </c>
      <c r="D42" s="5">
        <v>434000</v>
      </c>
      <c r="E42" s="5">
        <v>0</v>
      </c>
      <c r="F42" s="5">
        <f>ExpenseTable[[#This Row],[ACTUAL]]-ExpenseTable[[#This Row],[PROPOSED]]</f>
        <v>-434000</v>
      </c>
      <c r="G42" s="6">
        <f>ExpenseTable[[#This Row],[ACTUAL]]-ExpenseTable[[#This Row],[PRIOR YEAR]]</f>
        <v>0</v>
      </c>
    </row>
    <row r="43" spans="2:7" ht="24" customHeight="1">
      <c r="B43" s="4" t="s">
        <v>9</v>
      </c>
      <c r="C43" s="5">
        <v>0</v>
      </c>
      <c r="D43" s="5">
        <v>96000</v>
      </c>
      <c r="E43" s="5">
        <v>0</v>
      </c>
      <c r="F43" s="5">
        <f>ExpenseTable[[#This Row],[ACTUAL]]-ExpenseTable[[#This Row],[PROPOSED]]</f>
        <v>-96000</v>
      </c>
      <c r="G43" s="6">
        <f>ExpenseTable[[#This Row],[ACTUAL]]-ExpenseTable[[#This Row],[PRIOR YEAR]]</f>
        <v>0</v>
      </c>
    </row>
    <row r="44" spans="2:7" ht="24" customHeight="1">
      <c r="B44" s="4" t="s">
        <v>5</v>
      </c>
      <c r="C44" s="5">
        <v>0</v>
      </c>
      <c r="D44" s="5">
        <v>180000</v>
      </c>
      <c r="E44" s="5">
        <v>0</v>
      </c>
      <c r="F44" s="5">
        <f>ExpenseTable[[#This Row],[ACTUAL]]-ExpenseTable[[#This Row],[PROPOSED]]</f>
        <v>-180000</v>
      </c>
      <c r="G44" s="6">
        <f>ExpenseTable[[#This Row],[ACTUAL]]-ExpenseTable[[#This Row],[PRIOR YEAR]]</f>
        <v>0</v>
      </c>
    </row>
    <row r="45" spans="2:7" ht="24" customHeight="1">
      <c r="B45" s="4" t="s">
        <v>12</v>
      </c>
      <c r="C45" s="5">
        <v>0</v>
      </c>
      <c r="D45" s="5">
        <v>650000</v>
      </c>
      <c r="E45" s="5">
        <v>0</v>
      </c>
      <c r="F45" s="5">
        <f>ExpenseTable[[#This Row],[ACTUAL]]-ExpenseTable[[#This Row],[PROPOSED]]</f>
        <v>-650000</v>
      </c>
      <c r="G45" s="6">
        <f>ExpenseTable[[#This Row],[ACTUAL]]-ExpenseTable[[#This Row],[PRIOR YEAR]]</f>
        <v>0</v>
      </c>
    </row>
    <row r="46" spans="2:7" ht="24" customHeight="1">
      <c r="B46" s="4" t="s">
        <v>11</v>
      </c>
      <c r="C46" s="5">
        <v>0</v>
      </c>
      <c r="D46" s="5">
        <v>200000</v>
      </c>
      <c r="E46" s="5">
        <v>0</v>
      </c>
      <c r="F46" s="5">
        <f>ExpenseTable[[#This Row],[ACTUAL]]-ExpenseTable[[#This Row],[PROPOSED]]</f>
        <v>-200000</v>
      </c>
      <c r="G46" s="6">
        <f>ExpenseTable[[#This Row],[ACTUAL]]-ExpenseTable[[#This Row],[PRIOR YEAR]]</f>
        <v>0</v>
      </c>
    </row>
    <row r="47" spans="2:7" ht="24" customHeight="1">
      <c r="B47" s="4" t="s">
        <v>3</v>
      </c>
      <c r="C47" s="5">
        <v>0</v>
      </c>
      <c r="D47" s="5">
        <v>75000</v>
      </c>
      <c r="E47" s="5">
        <v>0</v>
      </c>
      <c r="F47" s="5">
        <f>ExpenseTable[[#This Row],[ACTUAL]]-ExpenseTable[[#This Row],[PROPOSED]]</f>
        <v>-75000</v>
      </c>
      <c r="G47" s="6">
        <f>ExpenseTable[[#This Row],[ACTUAL]]-ExpenseTable[[#This Row],[PRIOR YEAR]]</f>
        <v>0</v>
      </c>
    </row>
    <row r="48" spans="2:7" ht="24" customHeight="1">
      <c r="B48" s="4" t="s">
        <v>6</v>
      </c>
      <c r="C48" s="5">
        <v>0</v>
      </c>
      <c r="D48" s="5">
        <v>37500</v>
      </c>
      <c r="E48" s="5">
        <v>0</v>
      </c>
      <c r="F48" s="5">
        <f>ExpenseTable[[#This Row],[ACTUAL]]-ExpenseTable[[#This Row],[PROPOSED]]</f>
        <v>-37500</v>
      </c>
      <c r="G48" s="6">
        <f>ExpenseTable[[#This Row],[ACTUAL]]-ExpenseTable[[#This Row],[PRIOR YEAR]]</f>
        <v>0</v>
      </c>
    </row>
    <row r="49" spans="2:7" ht="24" customHeight="1">
      <c r="B49" s="4" t="s">
        <v>24</v>
      </c>
      <c r="C49" s="5">
        <v>0</v>
      </c>
      <c r="D49" s="5">
        <v>60000</v>
      </c>
      <c r="E49" s="5">
        <v>0</v>
      </c>
      <c r="F49" s="5">
        <f>ExpenseTable[[#This Row],[ACTUAL]]-ExpenseTable[[#This Row],[PROPOSED]]</f>
        <v>-60000</v>
      </c>
      <c r="G49" s="6">
        <f>ExpenseTable[[#This Row],[ACTUAL]]-ExpenseTable[[#This Row],[PRIOR YEAR]]</f>
        <v>0</v>
      </c>
    </row>
    <row r="50" spans="2:7" ht="24" customHeight="1">
      <c r="B50" s="4" t="s">
        <v>35</v>
      </c>
      <c r="C50" s="5">
        <v>0</v>
      </c>
      <c r="D50" s="5">
        <v>450000</v>
      </c>
      <c r="E50" s="5">
        <v>0</v>
      </c>
      <c r="F50" s="5">
        <f>ExpenseTable[[#This Row],[ACTUAL]]-ExpenseTable[[#This Row],[PROPOSED]]</f>
        <v>-450000</v>
      </c>
      <c r="G50" s="6">
        <f>ExpenseTable[[#This Row],[ACTUAL]]-ExpenseTable[[#This Row],[PRIOR YEAR]]</f>
        <v>0</v>
      </c>
    </row>
    <row r="51" spans="2:7" ht="24" customHeight="1">
      <c r="B51" s="4" t="s">
        <v>4</v>
      </c>
      <c r="C51" s="5">
        <v>0</v>
      </c>
      <c r="D51" s="5">
        <v>120000</v>
      </c>
      <c r="E51" s="5">
        <v>0</v>
      </c>
      <c r="F51" s="5">
        <f>ExpenseTable[[#This Row],[ACTUAL]]-ExpenseTable[[#This Row],[PROPOSED]]</f>
        <v>-120000</v>
      </c>
      <c r="G51" s="6">
        <f>ExpenseTable[[#This Row],[ACTUAL]]-ExpenseTable[[#This Row],[PRIOR YEAR]]</f>
        <v>0</v>
      </c>
    </row>
    <row r="52" spans="2:7" ht="24" customHeight="1">
      <c r="B52" s="4" t="s">
        <v>25</v>
      </c>
      <c r="C52" s="5">
        <v>0</v>
      </c>
      <c r="D52" s="5">
        <v>67500</v>
      </c>
      <c r="E52" s="5">
        <v>0</v>
      </c>
      <c r="F52" s="5">
        <f>ExpenseTable[[#This Row],[ACTUAL]]-ExpenseTable[[#This Row],[PROPOSED]]</f>
        <v>-67500</v>
      </c>
      <c r="G52" s="6">
        <f>ExpenseTable[[#This Row],[ACTUAL]]-ExpenseTable[[#This Row],[PRIOR YEAR]]</f>
        <v>0</v>
      </c>
    </row>
    <row r="53" spans="2:7" ht="24" customHeight="1">
      <c r="B53" s="39" t="s">
        <v>19</v>
      </c>
      <c r="C53" s="21">
        <f>SUBTOTAL(109,[PRIOR YEAR])</f>
        <v>0</v>
      </c>
      <c r="D53" s="21">
        <f>SUBTOTAL(109,[PROPOSED])</f>
        <v>4500000</v>
      </c>
      <c r="E53" s="21">
        <f>SUBTOTAL(109,[ACTUAL])</f>
        <v>0</v>
      </c>
      <c r="F53" s="21">
        <f>SUBTOTAL(109,[VARIANCE])</f>
        <v>-4500000</v>
      </c>
      <c r="G53" s="40">
        <f>SUBTOTAL(109,[+/- PRIOR YEAR])</f>
        <v>0</v>
      </c>
    </row>
    <row r="55" spans="2:7" ht="24" customHeight="1">
      <c r="B55" s="1"/>
      <c r="C55" s="13" t="str">
        <f>CONCATENATE("FY ",FY-1)</f>
        <v>FY 2012</v>
      </c>
      <c r="D55" s="13" t="str">
        <f>CONCATENATE("FY ",FY)</f>
        <v>FY 2013</v>
      </c>
      <c r="E55" s="13" t="str">
        <f>CONCATENATE("FY ",FY)</f>
        <v>FY 2013</v>
      </c>
      <c r="F55" s="13" t="str">
        <f>CONCATENATE("FY ",FY)</f>
        <v>FY 2013</v>
      </c>
      <c r="G55" s="14" t="str">
        <f>CONCATENATE("FY ",FY)</f>
        <v>FY 2013</v>
      </c>
    </row>
    <row r="56" spans="2:7" ht="24" customHeight="1">
      <c r="B56" s="28" t="s">
        <v>27</v>
      </c>
      <c r="C56" s="15" t="s">
        <v>14</v>
      </c>
      <c r="D56" s="15" t="s">
        <v>30</v>
      </c>
      <c r="E56" s="15" t="s">
        <v>16</v>
      </c>
      <c r="F56" s="15" t="s">
        <v>20</v>
      </c>
      <c r="G56" s="16" t="s">
        <v>17</v>
      </c>
    </row>
    <row r="57" spans="2:7" ht="24" customHeight="1">
      <c r="B57" s="4" t="s">
        <v>28</v>
      </c>
      <c r="C57" s="5">
        <v>0</v>
      </c>
      <c r="D57" s="5">
        <v>0</v>
      </c>
      <c r="E57" s="5">
        <v>0</v>
      </c>
      <c r="F57" s="5">
        <f>D57-E57</f>
        <v>0</v>
      </c>
      <c r="G57" s="6">
        <f>C57-E57</f>
        <v>0</v>
      </c>
    </row>
    <row r="58" spans="2:7" ht="24" customHeight="1" thickBot="1">
      <c r="B58" s="4" t="s">
        <v>31</v>
      </c>
      <c r="C58" s="5">
        <v>0</v>
      </c>
      <c r="D58" s="5">
        <f>RevenueTable[[#Totals],[PROPOSED]]-ExpenseTable[[#Totals],[PROPOSED]]</f>
        <v>0</v>
      </c>
      <c r="E58" s="5">
        <v>0</v>
      </c>
      <c r="F58" s="5">
        <f t="shared" ref="F58" si="0">D58-E58</f>
        <v>0</v>
      </c>
      <c r="G58" s="6">
        <f>C58-E58</f>
        <v>0</v>
      </c>
    </row>
    <row r="59" spans="2:7" ht="24" customHeight="1" thickTop="1" thickBot="1">
      <c r="B59" s="30" t="s">
        <v>29</v>
      </c>
      <c r="C59" s="31">
        <f>C57+C58</f>
        <v>0</v>
      </c>
      <c r="D59" s="31">
        <f t="shared" ref="D59:G59" si="1">D57+D58</f>
        <v>0</v>
      </c>
      <c r="E59" s="31">
        <f t="shared" si="1"/>
        <v>0</v>
      </c>
      <c r="F59" s="31">
        <f t="shared" si="1"/>
        <v>0</v>
      </c>
      <c r="G59" s="31">
        <f t="shared" si="1"/>
        <v>0</v>
      </c>
    </row>
    <row r="60" spans="2:7" ht="24" customHeight="1" thickTop="1"/>
  </sheetData>
  <sheetProtection password="EDC3" sheet="1" objects="1" scenarios="1" selectLockedCells="1"/>
  <mergeCells count="1">
    <mergeCell ref="B34:F34"/>
  </mergeCells>
  <conditionalFormatting sqref="C18:G23 C39:G53 C57:G59">
    <cfRule type="expression" dxfId="30" priority="5">
      <formula>C18&lt;0</formula>
    </cfRule>
  </conditionalFormatting>
  <conditionalFormatting sqref="C59:G59">
    <cfRule type="expression" dxfId="29" priority="1">
      <formula>C59&lt;0</formula>
    </cfRule>
  </conditionalFormatting>
  <printOptions horizontalCentered="1"/>
  <pageMargins left="0.7" right="0.7" top="0.75" bottom="0.75" header="0.3" footer="0.3"/>
  <pageSetup scale="65" fitToHeight="0" orientation="portrait" r:id="rId1"/>
  <headerFooter differentFirst="1">
    <oddFooter>Page &amp;P of &amp;N</oddFooter>
  </headerFooter>
  <drawing r:id="rId2"/>
  <picture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4941E1-CF0D-4065-AC9A-99B666D72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Non-Profit Budget</vt:lpstr>
      <vt:lpstr>FY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2013-04-18T11:26:58Z</dcterms:created>
  <dcterms:modified xsi:type="dcterms:W3CDTF">2013-05-10T18:10:37Z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TC029300459991</vt:lpwstr>
  </property>
</Properties>
</file>