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5480" windowHeight="9915" activeTab="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5621"/>
</workbook>
</file>

<file path=xl/calcChain.xml><?xml version="1.0" encoding="utf-8"?>
<calcChain xmlns="http://schemas.openxmlformats.org/spreadsheetml/2006/main">
  <c r="H22" i="3" l="1"/>
  <c r="O68" i="1"/>
  <c r="N68" i="1"/>
  <c r="M68" i="1"/>
  <c r="O67" i="1"/>
  <c r="N67" i="1"/>
  <c r="M67" i="1"/>
  <c r="O66" i="1"/>
  <c r="N66" i="1"/>
  <c r="M66" i="1"/>
  <c r="O65" i="1"/>
  <c r="N65" i="1"/>
  <c r="M65" i="1"/>
  <c r="O64" i="1"/>
  <c r="N64" i="1"/>
  <c r="M64" i="1"/>
  <c r="G64" i="1"/>
  <c r="O63" i="1"/>
  <c r="N63" i="1"/>
  <c r="M63" i="1"/>
  <c r="O62" i="1"/>
  <c r="N62" i="1"/>
  <c r="M62" i="1"/>
  <c r="O61" i="1"/>
  <c r="N61" i="1"/>
  <c r="N60" i="1"/>
  <c r="G60" i="1"/>
  <c r="E60" i="1"/>
  <c r="E66" i="1" s="1"/>
  <c r="E68" i="1" s="1"/>
  <c r="O59" i="1"/>
  <c r="N59" i="1"/>
  <c r="O58" i="1"/>
  <c r="N58" i="1"/>
  <c r="O57" i="1"/>
  <c r="N57" i="1"/>
  <c r="M57" i="1"/>
  <c r="N56" i="1"/>
  <c r="O54" i="1"/>
  <c r="N54" i="1"/>
  <c r="M54" i="1"/>
  <c r="G54" i="1"/>
  <c r="N53" i="1"/>
  <c r="M53" i="1"/>
  <c r="O52" i="1"/>
  <c r="N52" i="1"/>
  <c r="M52" i="1"/>
  <c r="O51" i="1"/>
  <c r="N51" i="1"/>
  <c r="M51" i="1"/>
  <c r="E51" i="1"/>
  <c r="O50" i="1"/>
  <c r="N50" i="1"/>
  <c r="M50" i="1"/>
  <c r="O49" i="1"/>
  <c r="N49" i="1"/>
  <c r="M49" i="1"/>
  <c r="M56" i="1" s="1"/>
  <c r="M59" i="1" s="1"/>
  <c r="M61" i="1" s="1"/>
  <c r="H40" i="3"/>
  <c r="H41" i="3" s="1"/>
  <c r="F39" i="3" s="1"/>
  <c r="F40" i="3"/>
  <c r="F29" i="3"/>
  <c r="F31" i="3" s="1"/>
  <c r="D27" i="3"/>
  <c r="D16" i="3"/>
  <c r="D15" i="3"/>
  <c r="D13" i="3"/>
  <c r="X34" i="2"/>
  <c r="W34" i="2"/>
  <c r="V34" i="2"/>
  <c r="U34" i="2"/>
  <c r="T34" i="2"/>
  <c r="S34" i="2"/>
  <c r="R34" i="2"/>
  <c r="Q34" i="2"/>
  <c r="P34" i="2"/>
  <c r="O34" i="2"/>
  <c r="N34" i="2"/>
  <c r="M34" i="2"/>
  <c r="L34" i="2"/>
  <c r="K34" i="2"/>
  <c r="J34" i="2"/>
  <c r="I34" i="2"/>
  <c r="H34" i="2"/>
  <c r="G34" i="2"/>
  <c r="F34" i="2"/>
  <c r="E34" i="2"/>
  <c r="D34" i="2"/>
  <c r="C34" i="2"/>
  <c r="B34" i="2"/>
  <c r="Y33" i="2"/>
  <c r="Y32" i="2"/>
  <c r="Y31" i="2"/>
  <c r="Y30" i="2"/>
  <c r="Y29" i="2"/>
  <c r="Y28" i="2"/>
  <c r="Y27" i="2"/>
  <c r="Y26" i="2"/>
  <c r="Y25" i="2"/>
  <c r="Y24" i="2"/>
  <c r="Y23" i="2"/>
  <c r="Y22" i="2"/>
  <c r="N17" i="2"/>
  <c r="M17" i="2"/>
  <c r="L17" i="2"/>
  <c r="J17" i="2"/>
  <c r="I17" i="2"/>
  <c r="H17" i="2"/>
  <c r="G17" i="2"/>
  <c r="F17" i="2"/>
  <c r="E17" i="2"/>
  <c r="D17" i="2"/>
  <c r="C17" i="2"/>
  <c r="B17" i="2"/>
  <c r="O16" i="2"/>
  <c r="O15" i="2"/>
  <c r="O14" i="2"/>
  <c r="O13" i="2"/>
  <c r="O12" i="2"/>
  <c r="O11" i="2"/>
  <c r="O10" i="2"/>
  <c r="O9" i="2"/>
  <c r="O8" i="2"/>
  <c r="O7" i="2"/>
  <c r="O6" i="2"/>
  <c r="K6" i="2"/>
  <c r="K17" i="2" s="1"/>
  <c r="O5" i="2"/>
  <c r="F43" i="1"/>
  <c r="D43" i="1"/>
  <c r="D32" i="1"/>
  <c r="I29" i="1"/>
  <c r="I28" i="1"/>
  <c r="I26" i="1"/>
  <c r="I25" i="1"/>
  <c r="I22" i="1"/>
  <c r="I19" i="1"/>
  <c r="H18" i="1"/>
  <c r="F18" i="1"/>
  <c r="E18" i="1"/>
  <c r="D18" i="1"/>
  <c r="C18" i="1"/>
  <c r="G17" i="1"/>
  <c r="G18" i="1" s="1"/>
  <c r="I16" i="1"/>
  <c r="I15" i="1"/>
  <c r="I14" i="1"/>
  <c r="H13" i="1"/>
  <c r="H24" i="1" s="1"/>
  <c r="F13" i="1"/>
  <c r="E13" i="1"/>
  <c r="E24" i="1" s="1"/>
  <c r="D13" i="1"/>
  <c r="C13" i="1"/>
  <c r="G11" i="1"/>
  <c r="G13" i="1" s="1"/>
  <c r="Y34" i="2" l="1"/>
  <c r="O56" i="1"/>
  <c r="O60" i="1" s="1"/>
  <c r="F41" i="3"/>
  <c r="D29" i="3"/>
  <c r="D31" i="3" s="1"/>
  <c r="G66" i="1"/>
  <c r="G68" i="1" s="1"/>
  <c r="O17" i="2"/>
  <c r="G24" i="1"/>
  <c r="G20" i="1"/>
  <c r="G23" i="1" s="1"/>
  <c r="I13" i="1"/>
  <c r="I24" i="1"/>
  <c r="I11" i="1"/>
  <c r="I17" i="1"/>
  <c r="I18" i="1" s="1"/>
  <c r="E20" i="1"/>
  <c r="H20" i="1"/>
  <c r="E23" i="1"/>
  <c r="H23" i="1"/>
  <c r="I23" i="1" l="1"/>
  <c r="I20" i="1"/>
</calcChain>
</file>

<file path=xl/sharedStrings.xml><?xml version="1.0" encoding="utf-8"?>
<sst xmlns="http://schemas.openxmlformats.org/spreadsheetml/2006/main" count="164" uniqueCount="124">
  <si>
    <t>ECUMENICAL DEVELOPMENT FOUNDATION</t>
  </si>
  <si>
    <t>NOTES TO THE FINANCIAL STATEMENTS</t>
  </si>
  <si>
    <t>FIXED ASSETS</t>
  </si>
  <si>
    <t xml:space="preserve">Motor </t>
  </si>
  <si>
    <t xml:space="preserve">Office </t>
  </si>
  <si>
    <t>Land &amp;</t>
  </si>
  <si>
    <t>Oil</t>
  </si>
  <si>
    <t>Grinding</t>
  </si>
  <si>
    <t>Irregation</t>
  </si>
  <si>
    <t>TOTAL</t>
  </si>
  <si>
    <t>Cost</t>
  </si>
  <si>
    <t>Vehicles</t>
  </si>
  <si>
    <t xml:space="preserve">Furniture &amp; </t>
  </si>
  <si>
    <t>Buildings</t>
  </si>
  <si>
    <t>Machine</t>
  </si>
  <si>
    <t>Mill</t>
  </si>
  <si>
    <t>Equipment</t>
  </si>
  <si>
    <t>Depreciation</t>
  </si>
  <si>
    <t>Charge for the yr</t>
  </si>
  <si>
    <t>Debtors</t>
  </si>
  <si>
    <t>K</t>
  </si>
  <si>
    <t>Agape</t>
  </si>
  <si>
    <t>Uniwind</t>
  </si>
  <si>
    <t>Stock</t>
  </si>
  <si>
    <t>Feed</t>
  </si>
  <si>
    <t>Creditors</t>
  </si>
  <si>
    <t>Council of Churches(CCZ)</t>
  </si>
  <si>
    <t>Unpaid Salaries</t>
  </si>
  <si>
    <t>___________</t>
  </si>
  <si>
    <t>ECUMENICAL DEVELOPMENT FOUNDATION 2008 FINANACIAL STATEMENT</t>
  </si>
  <si>
    <t>INCOME</t>
  </si>
  <si>
    <t>DESCRIPTION</t>
  </si>
  <si>
    <t>WWF/Orphan</t>
  </si>
  <si>
    <t>PHP/training</t>
  </si>
  <si>
    <t>PCI/Training</t>
  </si>
  <si>
    <t>Poultry</t>
  </si>
  <si>
    <t>Piggery</t>
  </si>
  <si>
    <t>Garden</t>
  </si>
  <si>
    <t>Grinding mill</t>
  </si>
  <si>
    <t>Tailoring pro</t>
  </si>
  <si>
    <t>Donations</t>
  </si>
  <si>
    <t>Oil sales</t>
  </si>
  <si>
    <t>Food Processing</t>
  </si>
  <si>
    <t>Stock feed</t>
  </si>
  <si>
    <t>Carpentry</t>
  </si>
  <si>
    <t>Totals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</si>
  <si>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</si>
  <si>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</si>
  <si>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</si>
  <si>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</si>
  <si>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</si>
  <si>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</si>
  <si>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</si>
  <si>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</si>
  <si>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</si>
  <si>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</si>
  <si>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</si>
  <si>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</si>
  <si>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TOTALS</t>
  </si>
  <si>
    <t>EXPENDITURE</t>
  </si>
  <si>
    <t>DECSRIPTION</t>
  </si>
  <si>
    <t>Staff stypend</t>
  </si>
  <si>
    <t>post box</t>
  </si>
  <si>
    <t>postage</t>
  </si>
  <si>
    <t>poultry feed</t>
  </si>
  <si>
    <t>Seeds/garden</t>
  </si>
  <si>
    <t>machinery. Meint</t>
  </si>
  <si>
    <t>Transp.</t>
  </si>
  <si>
    <t>Training/tours</t>
  </si>
  <si>
    <t>Food-students</t>
  </si>
  <si>
    <t>Vehicle meint</t>
  </si>
  <si>
    <t>Bank cha.TB</t>
  </si>
  <si>
    <t>Bank cha.</t>
  </si>
  <si>
    <t>Medicals</t>
  </si>
  <si>
    <t>W.A.Day</t>
  </si>
  <si>
    <t>Vaccines</t>
  </si>
  <si>
    <t>Vehicle  insurance</t>
  </si>
  <si>
    <t>Electricty</t>
  </si>
  <si>
    <t>Ground rates</t>
  </si>
  <si>
    <t>Stationery</t>
  </si>
  <si>
    <t>Borehole pump</t>
  </si>
  <si>
    <t xml:space="preserve">Totals </t>
  </si>
  <si>
    <t>INCOME &amp; EXPENDITURE FOR THE YEAR 2008</t>
  </si>
  <si>
    <t>Income</t>
  </si>
  <si>
    <t>Expenditure</t>
  </si>
  <si>
    <t>Staff salaries</t>
  </si>
  <si>
    <t>Tailoring</t>
  </si>
  <si>
    <t>Student Upkeep</t>
  </si>
  <si>
    <t>Vehicle Runnig Exps</t>
  </si>
  <si>
    <t>Stationary</t>
  </si>
  <si>
    <t>Machinery</t>
  </si>
  <si>
    <t>World Aids day</t>
  </si>
  <si>
    <t>Transport</t>
  </si>
  <si>
    <t>Garden seeds</t>
  </si>
  <si>
    <t>Bank Charges</t>
  </si>
  <si>
    <t>Post box</t>
  </si>
  <si>
    <t>Ground rent</t>
  </si>
  <si>
    <t>Surplus/Deficiet for the year</t>
  </si>
  <si>
    <t xml:space="preserve">  </t>
  </si>
  <si>
    <t>Notes</t>
  </si>
  <si>
    <t>Accumilated Funds</t>
  </si>
  <si>
    <t>Balance b/fwd</t>
  </si>
  <si>
    <t>Accumilated funds</t>
  </si>
  <si>
    <t>BALANCE SHEET AS AT 31 DECEMBER 2008</t>
  </si>
  <si>
    <t>CASHFLOW STATEMENT</t>
  </si>
  <si>
    <t>Income from operating activities</t>
  </si>
  <si>
    <t xml:space="preserve"> </t>
  </si>
  <si>
    <t>Increase/Decrease in Debtors</t>
  </si>
  <si>
    <t>Increase/decrease in Stock</t>
  </si>
  <si>
    <t>Fixed Assets</t>
  </si>
  <si>
    <t>Increase/Decrese in creditors</t>
  </si>
  <si>
    <t>Current Assets</t>
  </si>
  <si>
    <t>Cash at end of year</t>
  </si>
  <si>
    <t>Cash and Bank</t>
  </si>
  <si>
    <t>Current Liabilities</t>
  </si>
  <si>
    <t>Net current assets</t>
  </si>
  <si>
    <t>Staff benefits</t>
  </si>
  <si>
    <t>31/12/2010</t>
  </si>
  <si>
    <t>NBV31.12.09</t>
  </si>
  <si>
    <t>NBV 31.12.10</t>
  </si>
  <si>
    <t>BER 2010</t>
  </si>
  <si>
    <t xml:space="preserve">Staff beneffits </t>
  </si>
  <si>
    <t>Womens empowerment</t>
  </si>
  <si>
    <t>Women empoerment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</si>
</sst>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_);_(* \(#,##0\);_(* &quot;-&quot;??_);_(@_)"/>
    <numFmt numFmtId="165" formatCode="[$-409]d\-mmm\-yy;@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 val="doubleAccounting"/>
      <sz val="12"/>
      <name val="Arial"/>
      <family val="2"/>
    </font>
    <font>
      <u val="doubleAccounting"/>
      <sz val="12"/>
      <name val="Arial"/>
      <family val="2"/>
    </font>
    <font>
      <u val="singleAccounting"/>
      <sz val="12"/>
      <name val="Arial"/>
      <family val="2"/>
    </font>
    <font>
      <u/>
      <sz val="12"/>
      <name val="Arial"/>
      <family val="2"/>
    </font>
    <font>
      <b/>
      <sz val="10"/>
      <name val="Arial"/>
      <family val="2"/>
    </font>
    <font>
      <b/>
      <u val="doubleAccounting"/>
      <sz val="10"/>
      <name val="Arial"/>
      <family val="2"/>
    </font>
    <font>
      <u val="doubleAccounting"/>
      <sz val="10"/>
      <name val="Arial"/>
    </font>
    <font>
      <b/>
      <u/>
      <sz val="10"/>
      <name val="Arial"/>
      <family val="2"/>
    </font>
    <font>
      <u val="singleAccounting"/>
      <sz val="10"/>
      <name val="Arial"/>
    </font>
    <font>
      <sz val="12"/>
      <name val="Arial"/>
    </font>
    <font>
      <b/>
      <sz val="12"/>
      <name val="Arial"/>
    </font>
    <font>
      <u val="singleAccounting"/>
      <sz val="12"/>
      <name val="Arial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3" fillId="0" borderId="1" xfId="0" applyFont="1" applyBorder="1"/>
    <xf numFmtId="0" fontId="4" fillId="0" borderId="1" xfId="0" applyFont="1" applyBorder="1"/>
    <xf numFmtId="0" fontId="4" fillId="0" borderId="2" xfId="0" applyFont="1" applyBorder="1"/>
    <xf numFmtId="164" fontId="3" fillId="0" borderId="2" xfId="1" applyNumberFormat="1" applyFont="1" applyBorder="1"/>
    <xf numFmtId="164" fontId="3" fillId="0" borderId="2" xfId="1" applyNumberFormat="1" applyFont="1" applyBorder="1" applyAlignment="1">
      <alignment horizontal="center"/>
    </xf>
    <xf numFmtId="164" fontId="4" fillId="0" borderId="3" xfId="1" applyNumberFormat="1" applyFont="1" applyBorder="1"/>
    <xf numFmtId="164" fontId="3" fillId="0" borderId="3" xfId="1" applyNumberFormat="1" applyFont="1" applyBorder="1"/>
    <xf numFmtId="164" fontId="4" fillId="0" borderId="4" xfId="1" applyNumberFormat="1" applyFont="1" applyBorder="1"/>
    <xf numFmtId="164" fontId="4" fillId="0" borderId="1" xfId="1" applyNumberFormat="1" applyFont="1" applyBorder="1"/>
    <xf numFmtId="164" fontId="4" fillId="0" borderId="5" xfId="1" applyNumberFormat="1" applyFont="1" applyBorder="1"/>
    <xf numFmtId="164" fontId="3" fillId="0" borderId="6" xfId="1" applyNumberFormat="1" applyFont="1" applyBorder="1"/>
    <xf numFmtId="164" fontId="3" fillId="0" borderId="4" xfId="1" applyNumberFormat="1" applyFont="1" applyBorder="1"/>
    <xf numFmtId="165" fontId="4" fillId="0" borderId="4" xfId="1" applyNumberFormat="1" applyFont="1" applyBorder="1"/>
    <xf numFmtId="165" fontId="4" fillId="0" borderId="5" xfId="1" applyNumberFormat="1" applyFont="1" applyBorder="1"/>
    <xf numFmtId="164" fontId="3" fillId="0" borderId="7" xfId="1" applyNumberFormat="1" applyFont="1" applyBorder="1"/>
    <xf numFmtId="164" fontId="3" fillId="0" borderId="8" xfId="1" applyNumberFormat="1" applyFont="1" applyBorder="1"/>
    <xf numFmtId="164" fontId="3" fillId="0" borderId="9" xfId="1" applyNumberFormat="1" applyFont="1" applyBorder="1"/>
    <xf numFmtId="164" fontId="5" fillId="0" borderId="4" xfId="1" applyNumberFormat="1" applyFont="1" applyBorder="1"/>
    <xf numFmtId="0" fontId="4" fillId="0" borderId="4" xfId="0" applyFont="1" applyBorder="1"/>
    <xf numFmtId="165" fontId="3" fillId="0" borderId="4" xfId="1" applyNumberFormat="1" applyFont="1" applyBorder="1"/>
    <xf numFmtId="164" fontId="6" fillId="0" borderId="4" xfId="1" applyNumberFormat="1" applyFont="1" applyBorder="1"/>
    <xf numFmtId="164" fontId="4" fillId="0" borderId="0" xfId="1" applyNumberFormat="1" applyFont="1"/>
    <xf numFmtId="1" fontId="3" fillId="0" borderId="0" xfId="1" applyNumberFormat="1" applyFont="1" applyAlignment="1">
      <alignment horizontal="center"/>
    </xf>
    <xf numFmtId="1" fontId="4" fillId="0" borderId="0" xfId="1" applyNumberFormat="1" applyFont="1" applyAlignment="1">
      <alignment horizontal="center"/>
    </xf>
    <xf numFmtId="164" fontId="3" fillId="0" borderId="0" xfId="1" applyNumberFormat="1" applyFont="1"/>
    <xf numFmtId="164" fontId="3" fillId="0" borderId="0" xfId="1" applyNumberFormat="1" applyFont="1" applyAlignment="1">
      <alignment horizontal="center"/>
    </xf>
    <xf numFmtId="164" fontId="4" fillId="0" borderId="0" xfId="1" applyNumberFormat="1" applyFont="1" applyAlignment="1">
      <alignment horizontal="center"/>
    </xf>
    <xf numFmtId="164" fontId="7" fillId="0" borderId="0" xfId="1" applyNumberFormat="1" applyFont="1"/>
    <xf numFmtId="164" fontId="5" fillId="0" borderId="0" xfId="1" applyNumberFormat="1" applyFont="1"/>
    <xf numFmtId="164" fontId="6" fillId="0" borderId="0" xfId="1" applyNumberFormat="1" applyFont="1"/>
    <xf numFmtId="0" fontId="8" fillId="0" borderId="0" xfId="0" applyFont="1"/>
    <xf numFmtId="164" fontId="8" fillId="0" borderId="0" xfId="1" applyNumberFormat="1" applyFont="1"/>
    <xf numFmtId="164" fontId="5" fillId="0" borderId="0" xfId="0" applyNumberFormat="1" applyFont="1"/>
    <xf numFmtId="0" fontId="6" fillId="0" borderId="0" xfId="0" applyFont="1"/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9" fillId="0" borderId="0" xfId="0" applyNumberFormat="1" applyFont="1"/>
    <xf numFmtId="4" fontId="0" fillId="0" borderId="0" xfId="0" applyNumberFormat="1"/>
    <xf numFmtId="4" fontId="9" fillId="0" borderId="0" xfId="0" applyNumberFormat="1" applyFont="1"/>
    <xf numFmtId="43" fontId="9" fillId="0" borderId="0" xfId="1" applyFont="1"/>
    <xf numFmtId="3" fontId="0" fillId="0" borderId="0" xfId="0" applyNumberFormat="1"/>
    <xf numFmtId="0" fontId="9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10" fillId="0" borderId="0" xfId="1" applyNumberFormat="1" applyFont="1"/>
    <xf numFmtId="164" fontId="0" fillId="0" borderId="0" xfId="0" applyNumberFormat="1"/>
    <xf numFmtId="164" fontId="11" fillId="0" borderId="0" xfId="1" applyNumberFormat="1" applyFont="1"/>
    <xf numFmtId="164" fontId="9" fillId="0" borderId="0" xfId="1" applyNumberFormat="1" applyFont="1"/>
    <xf numFmtId="164" fontId="0" fillId="0" borderId="0" xfId="1" applyNumberFormat="1" applyFont="1"/>
    <xf numFmtId="164" fontId="12" fillId="0" borderId="0" xfId="1" applyNumberFormat="1" applyFont="1"/>
    <xf numFmtId="164" fontId="13" fillId="0" borderId="0" xfId="1" applyNumberFormat="1" applyFont="1"/>
    <xf numFmtId="164" fontId="10" fillId="0" borderId="0" xfId="0" applyNumberFormat="1" applyFont="1"/>
    <xf numFmtId="0" fontId="1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164" fontId="14" fillId="0" borderId="0" xfId="1" applyNumberFormat="1" applyFont="1"/>
    <xf numFmtId="164" fontId="16" fillId="0" borderId="0" xfId="1" applyNumberFormat="1" applyFont="1"/>
    <xf numFmtId="0" fontId="4" fillId="0" borderId="0" xfId="0" applyFont="1" applyAlignment="1">
      <alignment horizontal="center"/>
    </xf>
    <xf numFmtId="43" fontId="4" fillId="0" borderId="0" xfId="1" applyFont="1"/>
    <xf numFmtId="43" fontId="3" fillId="0" borderId="0" xfId="1" applyFont="1" applyAlignment="1">
      <alignment horizontal="center"/>
    </xf>
    <xf numFmtId="43" fontId="4" fillId="0" borderId="0" xfId="1" applyFont="1" applyAlignment="1">
      <alignment horizontal="center"/>
    </xf>
    <xf numFmtId="164" fontId="6" fillId="0" borderId="0" xfId="0" applyNumberFormat="1" applyFont="1"/>
    <xf numFmtId="164" fontId="4" fillId="0" borderId="0" xfId="0" applyNumberFormat="1" applyFont="1"/>
    <xf numFmtId="164" fontId="3" fillId="0" borderId="0" xfId="1" applyNumberFormat="1" applyFont="1" applyAlignment="1"/>
    <xf numFmtId="164" fontId="8" fillId="0" borderId="0" xfId="0" applyNumberFormat="1" applyFont="1"/>
    <xf numFmtId="0" fontId="17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%20NYONDO/My%20Documents/2008%20financial%20statemen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 Books"/>
      <sheetName val="TB2008"/>
      <sheetName val="P &amp; L"/>
      <sheetName val="I &amp; E"/>
      <sheetName val="BS"/>
      <sheetName val="Fixed Assets"/>
    </sheetNames>
    <sheetDataSet>
      <sheetData sheetId="0"/>
      <sheetData sheetId="1"/>
      <sheetData sheetId="2"/>
      <sheetData sheetId="3"/>
      <sheetData sheetId="4"/>
      <sheetData sheetId="5">
        <row r="17">
          <cell r="I17">
            <v>157892338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8"/>
  <sheetViews>
    <sheetView workbookViewId="0">
      <selection activeCell="G3" sqref="G3"/>
    </sheetView>
  </sheetViews>
  <sheetFormatPr defaultRowHeight="15" x14ac:dyDescent="0.25"/>
  <cols>
    <col min="2" max="2" width="14.85546875" customWidth="1"/>
    <col min="3" max="3" width="16" customWidth="1"/>
    <col min="4" max="4" width="20.140625" customWidth="1"/>
    <col min="5" max="5" width="16.85546875" customWidth="1"/>
    <col min="6" max="6" width="21.28515625" customWidth="1"/>
    <col min="7" max="7" width="22" customWidth="1"/>
    <col min="8" max="8" width="20.5703125" customWidth="1"/>
    <col min="9" max="9" width="34" customWidth="1"/>
    <col min="13" max="13" width="12.140625" customWidth="1"/>
    <col min="15" max="15" width="11.42578125" customWidth="1"/>
  </cols>
  <sheetData>
    <row r="2" spans="1:9" ht="18" x14ac:dyDescent="0.25">
      <c r="B2" s="1" t="s">
        <v>0</v>
      </c>
      <c r="C2" s="1"/>
      <c r="D2" s="1"/>
      <c r="E2" s="1"/>
    </row>
    <row r="3" spans="1:9" ht="18.75" x14ac:dyDescent="0.3">
      <c r="B3" s="1" t="s">
        <v>1</v>
      </c>
      <c r="C3" s="1"/>
      <c r="D3" s="1"/>
      <c r="E3" s="1"/>
      <c r="F3" s="70">
        <v>2010</v>
      </c>
    </row>
    <row r="4" spans="1:9" ht="18" x14ac:dyDescent="0.25">
      <c r="F4" s="1"/>
      <c r="G4" s="1"/>
    </row>
    <row r="5" spans="1:9" ht="15.75" x14ac:dyDescent="0.25">
      <c r="A5" s="2">
        <v>2</v>
      </c>
      <c r="B5" s="3" t="s">
        <v>2</v>
      </c>
      <c r="C5" s="4"/>
      <c r="D5" s="4"/>
      <c r="E5" s="4"/>
      <c r="F5" s="3"/>
      <c r="G5" s="3"/>
      <c r="H5" s="4"/>
      <c r="I5" s="4"/>
    </row>
    <row r="6" spans="1:9" ht="15.75" x14ac:dyDescent="0.25">
      <c r="A6" s="4"/>
      <c r="B6" s="5"/>
      <c r="C6" s="5"/>
      <c r="D6" s="5"/>
      <c r="E6" s="5"/>
      <c r="F6" s="5"/>
      <c r="G6" s="5"/>
      <c r="H6" s="6"/>
      <c r="I6" s="6"/>
    </row>
    <row r="7" spans="1:9" ht="15.75" x14ac:dyDescent="0.25">
      <c r="A7" s="4"/>
      <c r="B7" s="7"/>
      <c r="C7" s="8" t="s">
        <v>3</v>
      </c>
      <c r="D7" s="8" t="s">
        <v>4</v>
      </c>
      <c r="E7" s="8" t="s">
        <v>5</v>
      </c>
      <c r="F7" s="8" t="s">
        <v>6</v>
      </c>
      <c r="G7" s="8" t="s">
        <v>7</v>
      </c>
      <c r="H7" s="8" t="s">
        <v>8</v>
      </c>
      <c r="I7" s="9" t="s">
        <v>9</v>
      </c>
    </row>
    <row r="8" spans="1:9" ht="15.75" x14ac:dyDescent="0.25">
      <c r="A8" s="4"/>
      <c r="B8" s="8" t="s">
        <v>10</v>
      </c>
      <c r="C8" s="8" t="s">
        <v>11</v>
      </c>
      <c r="D8" s="8" t="s">
        <v>12</v>
      </c>
      <c r="E8" s="8" t="s">
        <v>13</v>
      </c>
      <c r="F8" s="8" t="s">
        <v>14</v>
      </c>
      <c r="G8" s="8" t="s">
        <v>15</v>
      </c>
      <c r="H8" s="8" t="s">
        <v>16</v>
      </c>
      <c r="I8" s="8"/>
    </row>
    <row r="9" spans="1:9" ht="15.75" x14ac:dyDescent="0.25">
      <c r="A9" s="4"/>
      <c r="B9" s="10"/>
      <c r="C9" s="11"/>
      <c r="D9" s="11" t="s">
        <v>16</v>
      </c>
      <c r="E9" s="11"/>
      <c r="F9" s="11"/>
      <c r="G9" s="11"/>
      <c r="H9" s="11"/>
      <c r="I9" s="11"/>
    </row>
    <row r="10" spans="1:9" ht="15.75" x14ac:dyDescent="0.25">
      <c r="A10" s="4"/>
      <c r="B10" s="12"/>
      <c r="C10" s="12"/>
      <c r="D10" s="12"/>
      <c r="E10" s="12"/>
      <c r="F10" s="12"/>
      <c r="G10" s="12"/>
      <c r="H10" s="12"/>
      <c r="I10" s="12"/>
    </row>
    <row r="11" spans="1:9" ht="15.75" x14ac:dyDescent="0.25">
      <c r="A11" s="4"/>
      <c r="B11" s="12"/>
      <c r="C11" s="12">
        <v>40699803</v>
      </c>
      <c r="D11" s="12">
        <v>17038000</v>
      </c>
      <c r="E11" s="12">
        <v>150000000</v>
      </c>
      <c r="F11" s="12">
        <v>8329936</v>
      </c>
      <c r="G11" s="12">
        <f>8951100+16000000</f>
        <v>24951100</v>
      </c>
      <c r="H11" s="12">
        <v>73747000</v>
      </c>
      <c r="I11" s="12">
        <f>SUM(C11:H11)</f>
        <v>314765839</v>
      </c>
    </row>
    <row r="12" spans="1:9" ht="16.5" thickBot="1" x14ac:dyDescent="0.3">
      <c r="A12" s="4"/>
      <c r="B12" s="12"/>
      <c r="C12" s="13"/>
      <c r="D12" s="13"/>
      <c r="E12" s="13"/>
      <c r="F12" s="13"/>
      <c r="G12" s="13"/>
      <c r="H12" s="13"/>
      <c r="I12" s="13"/>
    </row>
    <row r="13" spans="1:9" ht="16.5" thickBot="1" x14ac:dyDescent="0.3">
      <c r="A13" s="4"/>
      <c r="B13" s="14"/>
      <c r="C13" s="15">
        <f t="shared" ref="C13:H13" si="0">SUM(C11:C12)</f>
        <v>40699803</v>
      </c>
      <c r="D13" s="15">
        <f t="shared" si="0"/>
        <v>17038000</v>
      </c>
      <c r="E13" s="15">
        <f t="shared" si="0"/>
        <v>150000000</v>
      </c>
      <c r="F13" s="15">
        <f t="shared" si="0"/>
        <v>8329936</v>
      </c>
      <c r="G13" s="15">
        <f t="shared" si="0"/>
        <v>24951100</v>
      </c>
      <c r="H13" s="15">
        <f t="shared" si="0"/>
        <v>73747000</v>
      </c>
      <c r="I13" s="15">
        <f t="shared" ref="I13:I29" si="1">SUM(C13:H13)</f>
        <v>314765839</v>
      </c>
    </row>
    <row r="14" spans="1:9" ht="15.75" x14ac:dyDescent="0.25">
      <c r="A14" s="4"/>
      <c r="B14" s="12"/>
      <c r="C14" s="10"/>
      <c r="D14" s="10"/>
      <c r="E14" s="10"/>
      <c r="F14" s="10"/>
      <c r="G14" s="10"/>
      <c r="H14" s="10"/>
      <c r="I14" s="10">
        <f t="shared" si="1"/>
        <v>0</v>
      </c>
    </row>
    <row r="15" spans="1:9" ht="15.75" x14ac:dyDescent="0.25">
      <c r="A15" s="4"/>
      <c r="B15" s="16" t="s">
        <v>17</v>
      </c>
      <c r="C15" s="12"/>
      <c r="D15" s="12"/>
      <c r="E15" s="12"/>
      <c r="F15" s="12"/>
      <c r="G15" s="12"/>
      <c r="H15" s="12"/>
      <c r="I15" s="12">
        <f t="shared" si="1"/>
        <v>0</v>
      </c>
    </row>
    <row r="16" spans="1:9" ht="15.75" x14ac:dyDescent="0.25">
      <c r="A16" s="4"/>
      <c r="B16" s="17" t="s">
        <v>117</v>
      </c>
      <c r="C16" s="12">
        <v>40699802</v>
      </c>
      <c r="D16" s="12">
        <v>17037999</v>
      </c>
      <c r="E16" s="12">
        <v>21000000</v>
      </c>
      <c r="F16" s="12">
        <v>8329935</v>
      </c>
      <c r="G16" s="12">
        <v>8951099</v>
      </c>
      <c r="H16" s="12">
        <v>18436750</v>
      </c>
      <c r="I16" s="12">
        <f t="shared" si="1"/>
        <v>114455585</v>
      </c>
    </row>
    <row r="17" spans="1:9" ht="16.5" thickBot="1" x14ac:dyDescent="0.3">
      <c r="A17" s="4"/>
      <c r="B17" s="17" t="s">
        <v>18</v>
      </c>
      <c r="C17" s="13">
        <v>1</v>
      </c>
      <c r="D17" s="13">
        <v>1</v>
      </c>
      <c r="E17" s="13">
        <v>21000000</v>
      </c>
      <c r="F17" s="13">
        <v>1</v>
      </c>
      <c r="G17" s="13">
        <f>16000000*25%</f>
        <v>4000000</v>
      </c>
      <c r="H17" s="13">
        <v>18436750</v>
      </c>
      <c r="I17" s="13">
        <f t="shared" si="1"/>
        <v>43436753</v>
      </c>
    </row>
    <row r="18" spans="1:9" ht="16.5" thickBot="1" x14ac:dyDescent="0.3">
      <c r="A18" s="4"/>
      <c r="B18" s="18"/>
      <c r="C18" s="19">
        <f>SUM(C16:C17)</f>
        <v>40699803</v>
      </c>
      <c r="D18" s="15">
        <f t="shared" ref="D18:I18" si="2">SUM(D16:D17)</f>
        <v>17038000</v>
      </c>
      <c r="E18" s="20">
        <f t="shared" si="2"/>
        <v>42000000</v>
      </c>
      <c r="F18" s="15">
        <f t="shared" si="2"/>
        <v>8329936</v>
      </c>
      <c r="G18" s="20">
        <f t="shared" si="2"/>
        <v>12951099</v>
      </c>
      <c r="H18" s="15">
        <f t="shared" si="2"/>
        <v>36873500</v>
      </c>
      <c r="I18" s="21">
        <f t="shared" si="2"/>
        <v>157892338</v>
      </c>
    </row>
    <row r="19" spans="1:9" ht="15.75" x14ac:dyDescent="0.25">
      <c r="A19" s="4"/>
      <c r="B19" s="17"/>
      <c r="C19" s="10"/>
      <c r="D19" s="10"/>
      <c r="E19" s="10"/>
      <c r="F19" s="10"/>
      <c r="G19" s="10"/>
      <c r="H19" s="10"/>
      <c r="I19" s="10">
        <f t="shared" si="1"/>
        <v>0</v>
      </c>
    </row>
    <row r="20" spans="1:9" ht="18" x14ac:dyDescent="0.4">
      <c r="A20" s="4"/>
      <c r="B20" s="17"/>
      <c r="C20" s="22">
        <v>1</v>
      </c>
      <c r="D20" s="22">
        <v>1</v>
      </c>
      <c r="E20" s="22">
        <f>E13-E18</f>
        <v>108000000</v>
      </c>
      <c r="F20" s="22">
        <v>1</v>
      </c>
      <c r="G20" s="22">
        <f>G13-G18</f>
        <v>12000001</v>
      </c>
      <c r="H20" s="22">
        <f>H13-H18</f>
        <v>36873500</v>
      </c>
      <c r="I20" s="22">
        <f t="shared" si="1"/>
        <v>156873504</v>
      </c>
    </row>
    <row r="21" spans="1:9" ht="15.75" x14ac:dyDescent="0.25">
      <c r="A21" s="4"/>
      <c r="B21" s="23"/>
      <c r="C21" s="23"/>
      <c r="D21" s="23"/>
      <c r="E21" s="23"/>
      <c r="F21" s="23"/>
      <c r="G21" s="23"/>
      <c r="H21" s="23"/>
      <c r="I21" s="23"/>
    </row>
    <row r="22" spans="1:9" ht="15.75" x14ac:dyDescent="0.25">
      <c r="A22" s="4"/>
      <c r="B22" s="17"/>
      <c r="C22" s="12"/>
      <c r="D22" s="12"/>
      <c r="E22" s="12"/>
      <c r="F22" s="12"/>
      <c r="G22" s="12"/>
      <c r="H22" s="12"/>
      <c r="I22" s="12">
        <f t="shared" si="1"/>
        <v>0</v>
      </c>
    </row>
    <row r="23" spans="1:9" ht="18" x14ac:dyDescent="0.4">
      <c r="A23" s="4"/>
      <c r="B23" s="24" t="s">
        <v>119</v>
      </c>
      <c r="C23" s="22">
        <v>1</v>
      </c>
      <c r="D23" s="22">
        <v>1</v>
      </c>
      <c r="E23" s="22">
        <f>E13-E18</f>
        <v>108000000</v>
      </c>
      <c r="F23" s="22">
        <v>1</v>
      </c>
      <c r="G23" s="22">
        <f>G20</f>
        <v>12000001</v>
      </c>
      <c r="H23" s="22">
        <f>H13-H18</f>
        <v>36873500</v>
      </c>
      <c r="I23" s="22">
        <f>SUM(C23:H23)</f>
        <v>156873504</v>
      </c>
    </row>
    <row r="24" spans="1:9" ht="17.25" x14ac:dyDescent="0.35">
      <c r="A24" s="4"/>
      <c r="B24" s="12" t="s">
        <v>118</v>
      </c>
      <c r="C24" s="25">
        <v>1</v>
      </c>
      <c r="D24" s="25">
        <v>1</v>
      </c>
      <c r="E24" s="25">
        <f>E13-E16</f>
        <v>129000000</v>
      </c>
      <c r="F24" s="25">
        <v>1</v>
      </c>
      <c r="G24" s="25">
        <f>G13-G16</f>
        <v>16000001</v>
      </c>
      <c r="H24" s="25">
        <f>H13-H16</f>
        <v>55310250</v>
      </c>
      <c r="I24" s="25">
        <f t="shared" si="1"/>
        <v>200310254</v>
      </c>
    </row>
    <row r="25" spans="1:9" ht="15.75" x14ac:dyDescent="0.25">
      <c r="A25" s="4"/>
      <c r="B25" s="12"/>
      <c r="C25" s="12"/>
      <c r="D25" s="12"/>
      <c r="E25" s="12"/>
      <c r="F25" s="12"/>
      <c r="G25" s="12"/>
      <c r="H25" s="12"/>
      <c r="I25" s="12">
        <f t="shared" si="1"/>
        <v>0</v>
      </c>
    </row>
    <row r="26" spans="1:9" ht="15.75" x14ac:dyDescent="0.25">
      <c r="A26" s="4"/>
      <c r="B26" s="12"/>
      <c r="C26" s="12"/>
      <c r="D26" s="12"/>
      <c r="E26" s="12"/>
      <c r="F26" s="12"/>
      <c r="G26" s="12"/>
      <c r="H26" s="12"/>
      <c r="I26" s="12">
        <f t="shared" si="1"/>
        <v>0</v>
      </c>
    </row>
    <row r="27" spans="1:9" ht="15.75" x14ac:dyDescent="0.25">
      <c r="A27" s="4"/>
      <c r="B27" s="26"/>
      <c r="C27" s="26"/>
      <c r="D27" s="27">
        <v>2010</v>
      </c>
      <c r="E27" s="28"/>
      <c r="F27" s="28">
        <v>2009</v>
      </c>
      <c r="G27" s="28"/>
      <c r="H27" s="28"/>
      <c r="I27" s="28"/>
    </row>
    <row r="28" spans="1:9" ht="15.75" x14ac:dyDescent="0.25">
      <c r="A28" s="2">
        <v>3</v>
      </c>
      <c r="B28" s="29" t="s">
        <v>19</v>
      </c>
      <c r="C28" s="26"/>
      <c r="D28" s="30" t="s">
        <v>20</v>
      </c>
      <c r="E28" s="26"/>
      <c r="F28" s="31" t="s">
        <v>20</v>
      </c>
      <c r="G28" s="26"/>
      <c r="H28" s="26"/>
      <c r="I28" s="26">
        <f t="shared" si="1"/>
        <v>0</v>
      </c>
    </row>
    <row r="29" spans="1:9" ht="15.75" x14ac:dyDescent="0.25">
      <c r="A29" s="2"/>
      <c r="B29" s="26"/>
      <c r="C29" s="26"/>
      <c r="D29" s="26"/>
      <c r="E29" s="26"/>
      <c r="F29" s="26"/>
      <c r="G29" s="26"/>
      <c r="H29" s="26"/>
      <c r="I29" s="26">
        <f t="shared" si="1"/>
        <v>0</v>
      </c>
    </row>
    <row r="30" spans="1:9" ht="15.75" x14ac:dyDescent="0.25">
      <c r="A30" s="2"/>
      <c r="B30" s="26" t="s">
        <v>21</v>
      </c>
      <c r="C30" s="4"/>
      <c r="D30" s="26">
        <v>10000000</v>
      </c>
      <c r="E30" s="26"/>
      <c r="F30" s="26"/>
      <c r="G30" s="26"/>
      <c r="H30" s="26"/>
      <c r="I30" s="26"/>
    </row>
    <row r="31" spans="1:9" ht="17.25" x14ac:dyDescent="0.35">
      <c r="A31" s="2"/>
      <c r="B31" s="26" t="s">
        <v>22</v>
      </c>
      <c r="C31" s="4"/>
      <c r="D31" s="32">
        <v>1000000</v>
      </c>
      <c r="E31" s="26"/>
      <c r="F31" s="26"/>
      <c r="G31" s="26"/>
      <c r="H31" s="26"/>
      <c r="I31" s="26"/>
    </row>
    <row r="32" spans="1:9" ht="18" x14ac:dyDescent="0.4">
      <c r="A32" s="2"/>
      <c r="B32" s="26"/>
      <c r="C32" s="4"/>
      <c r="D32" s="33">
        <f>SUM(D30:D31)</f>
        <v>11000000</v>
      </c>
      <c r="E32" s="26"/>
      <c r="F32" s="26"/>
      <c r="G32" s="26"/>
      <c r="H32" s="26"/>
      <c r="I32" s="26"/>
    </row>
    <row r="33" spans="1:15" ht="15.75" x14ac:dyDescent="0.25">
      <c r="A33" s="2"/>
      <c r="B33" s="26"/>
      <c r="C33" s="26"/>
      <c r="D33" s="26"/>
      <c r="E33" s="26"/>
      <c r="F33" s="26"/>
      <c r="G33" s="26"/>
      <c r="H33" s="26"/>
      <c r="I33" s="26"/>
    </row>
    <row r="34" spans="1:15" ht="15.75" x14ac:dyDescent="0.25">
      <c r="A34" s="2"/>
      <c r="B34" s="26"/>
      <c r="C34" s="26"/>
      <c r="D34" s="26"/>
      <c r="E34" s="26"/>
      <c r="F34" s="26"/>
      <c r="G34" s="26"/>
      <c r="H34" s="26"/>
      <c r="I34" s="26"/>
    </row>
    <row r="35" spans="1:15" ht="15.75" x14ac:dyDescent="0.25">
      <c r="A35" s="2">
        <v>4</v>
      </c>
      <c r="B35" s="3" t="s">
        <v>23</v>
      </c>
      <c r="C35" s="4"/>
      <c r="D35" s="4"/>
      <c r="E35" s="26"/>
      <c r="F35" s="26"/>
      <c r="G35" s="26"/>
      <c r="H35" s="26"/>
      <c r="I35" s="26"/>
    </row>
    <row r="36" spans="1:15" ht="18" x14ac:dyDescent="0.4">
      <c r="A36" s="2"/>
      <c r="B36" s="26" t="s">
        <v>24</v>
      </c>
      <c r="C36" s="26"/>
      <c r="D36" s="33">
        <v>1500000</v>
      </c>
      <c r="E36" s="26"/>
      <c r="F36" s="34">
        <v>450000</v>
      </c>
      <c r="G36" s="26"/>
      <c r="H36" s="26"/>
      <c r="I36" s="26"/>
    </row>
    <row r="37" spans="1:15" ht="15.75" x14ac:dyDescent="0.25">
      <c r="A37" s="2"/>
      <c r="B37" s="26"/>
      <c r="C37" s="26"/>
      <c r="D37" s="26"/>
      <c r="E37" s="26"/>
      <c r="F37" s="26"/>
      <c r="G37" s="26"/>
      <c r="H37" s="26"/>
      <c r="I37" s="26"/>
    </row>
    <row r="38" spans="1:15" ht="15.75" x14ac:dyDescent="0.25">
      <c r="A38" s="2"/>
      <c r="B38" s="26"/>
      <c r="C38" s="26"/>
      <c r="D38" s="26"/>
      <c r="E38" s="26"/>
      <c r="F38" s="26"/>
      <c r="G38" s="26"/>
      <c r="H38" s="26"/>
      <c r="I38" s="26"/>
    </row>
    <row r="39" spans="1:15" ht="15.75" x14ac:dyDescent="0.25">
      <c r="A39" s="2"/>
      <c r="B39" s="26"/>
      <c r="C39" s="26"/>
      <c r="D39" s="26"/>
      <c r="E39" s="26"/>
      <c r="F39" s="26"/>
      <c r="G39" s="26"/>
      <c r="H39" s="26"/>
      <c r="I39" s="26"/>
    </row>
    <row r="40" spans="1:15" ht="15.75" x14ac:dyDescent="0.25">
      <c r="A40" s="2">
        <v>5</v>
      </c>
      <c r="B40" s="3" t="s">
        <v>25</v>
      </c>
      <c r="C40" s="4"/>
      <c r="D40" s="4"/>
      <c r="E40" s="4"/>
      <c r="F40" s="4"/>
      <c r="G40" s="4"/>
      <c r="H40" s="4"/>
      <c r="I40" s="4"/>
    </row>
    <row r="41" spans="1:15" ht="15.75" x14ac:dyDescent="0.25">
      <c r="A41" s="2"/>
      <c r="B41" s="26" t="s">
        <v>26</v>
      </c>
      <c r="C41" s="26"/>
      <c r="D41" s="29">
        <v>1200000</v>
      </c>
      <c r="E41" s="4"/>
      <c r="F41" s="4">
        <v>0</v>
      </c>
      <c r="G41" s="4"/>
      <c r="H41" s="4"/>
      <c r="I41" s="4"/>
    </row>
    <row r="42" spans="1:15" ht="15.75" x14ac:dyDescent="0.25">
      <c r="A42" s="2"/>
      <c r="B42" s="4" t="s">
        <v>27</v>
      </c>
      <c r="C42" s="4"/>
      <c r="D42" s="4" t="s">
        <v>28</v>
      </c>
      <c r="E42" s="35"/>
      <c r="F42" s="36">
        <v>88947654</v>
      </c>
      <c r="G42" s="4"/>
      <c r="H42" s="4"/>
      <c r="I42" s="4"/>
    </row>
    <row r="43" spans="1:15" ht="18" x14ac:dyDescent="0.4">
      <c r="A43" s="2"/>
      <c r="B43" s="4"/>
      <c r="C43" s="4"/>
      <c r="D43" s="37">
        <f>SUM(D41:D42)</f>
        <v>1200000</v>
      </c>
      <c r="E43" s="38"/>
      <c r="F43" s="34">
        <f>SUM(F41:F42)</f>
        <v>88947654</v>
      </c>
      <c r="G43" s="4"/>
      <c r="H43" s="4"/>
      <c r="I43" s="4"/>
    </row>
    <row r="46" spans="1:15" ht="15.75" x14ac:dyDescent="0.25">
      <c r="A46" s="3" t="s">
        <v>0</v>
      </c>
      <c r="B46" s="3"/>
      <c r="C46" s="3"/>
      <c r="D46" s="3"/>
      <c r="E46" s="3"/>
      <c r="F46" s="4"/>
      <c r="G46" s="4"/>
      <c r="H46" s="4"/>
      <c r="I46" s="39" t="s">
        <v>0</v>
      </c>
      <c r="J46" s="39"/>
      <c r="K46" s="39"/>
      <c r="L46" s="39"/>
      <c r="M46" s="39"/>
      <c r="N46" s="39"/>
    </row>
    <row r="47" spans="1:15" ht="15.75" x14ac:dyDescent="0.25">
      <c r="A47" s="3" t="s">
        <v>103</v>
      </c>
      <c r="B47" s="3"/>
      <c r="C47" s="3"/>
      <c r="D47" s="3" t="s">
        <v>120</v>
      </c>
      <c r="E47" s="3"/>
      <c r="F47" s="4"/>
      <c r="G47" s="4"/>
      <c r="H47" s="4"/>
      <c r="I47" s="39" t="s">
        <v>104</v>
      </c>
      <c r="J47" s="39"/>
      <c r="K47" s="39"/>
      <c r="L47" s="39"/>
      <c r="M47" s="47">
        <v>2008</v>
      </c>
      <c r="N47" s="47"/>
      <c r="O47" s="48">
        <v>2007</v>
      </c>
    </row>
    <row r="48" spans="1:15" ht="15.75" x14ac:dyDescent="0.25">
      <c r="A48" s="3"/>
      <c r="B48" s="3"/>
      <c r="C48" s="3"/>
      <c r="D48" s="3"/>
      <c r="E48" s="2">
        <v>2010</v>
      </c>
      <c r="F48" s="62"/>
      <c r="G48" s="62">
        <v>2009</v>
      </c>
      <c r="H48" s="4"/>
      <c r="L48" s="48"/>
      <c r="M48" s="47" t="s">
        <v>20</v>
      </c>
      <c r="N48" s="48"/>
      <c r="O48" s="48" t="s">
        <v>20</v>
      </c>
    </row>
    <row r="49" spans="1:15" ht="15.75" x14ac:dyDescent="0.25">
      <c r="A49" s="4"/>
      <c r="B49" s="4"/>
      <c r="C49" s="4"/>
      <c r="D49" s="63"/>
      <c r="E49" s="64" t="s">
        <v>20</v>
      </c>
      <c r="F49" s="65"/>
      <c r="G49" s="62" t="s">
        <v>20</v>
      </c>
      <c r="H49" s="4"/>
      <c r="I49" t="s">
        <v>105</v>
      </c>
      <c r="M49" s="52">
        <f>'[1]P &amp; L'!D75</f>
        <v>0</v>
      </c>
      <c r="N49" s="52">
        <f>'[1]P &amp; L'!E75</f>
        <v>0</v>
      </c>
      <c r="O49" s="52">
        <f>'[1]P &amp; L'!F75</f>
        <v>0</v>
      </c>
    </row>
    <row r="50" spans="1:15" ht="15.75" x14ac:dyDescent="0.25">
      <c r="A50" s="4"/>
      <c r="B50" s="4"/>
      <c r="C50" s="4"/>
      <c r="D50" s="64" t="s">
        <v>99</v>
      </c>
      <c r="E50" s="63"/>
      <c r="F50" s="63"/>
      <c r="G50" s="4"/>
      <c r="H50" s="4"/>
      <c r="M50" s="52">
        <f>'[1]P &amp; L'!D76</f>
        <v>0</v>
      </c>
      <c r="N50" s="52">
        <f>'[1]P &amp; L'!E76</f>
        <v>0</v>
      </c>
      <c r="O50" s="52">
        <f>'[1]P &amp; L'!F76</f>
        <v>0</v>
      </c>
    </row>
    <row r="51" spans="1:15" ht="18" x14ac:dyDescent="0.4">
      <c r="A51" s="3" t="s">
        <v>102</v>
      </c>
      <c r="B51" s="4"/>
      <c r="C51" s="4"/>
      <c r="D51" s="29">
        <v>1</v>
      </c>
      <c r="E51" s="33">
        <f>'[1]I &amp; E'!F53</f>
        <v>0</v>
      </c>
      <c r="F51" s="26" t="s">
        <v>106</v>
      </c>
      <c r="G51" s="66">
        <v>111783504</v>
      </c>
      <c r="H51" s="4"/>
      <c r="I51" t="s">
        <v>17</v>
      </c>
      <c r="M51" s="52">
        <f>'[1]P &amp; L'!D57</f>
        <v>0</v>
      </c>
      <c r="N51" s="52">
        <f>'[1]P &amp; L'!E57</f>
        <v>0</v>
      </c>
      <c r="O51" s="52">
        <f>'[1]P &amp; L'!F57</f>
        <v>0</v>
      </c>
    </row>
    <row r="52" spans="1:15" ht="15.75" x14ac:dyDescent="0.25">
      <c r="A52" s="4"/>
      <c r="B52" s="4"/>
      <c r="C52" s="4"/>
      <c r="D52" s="26"/>
      <c r="E52" s="26"/>
      <c r="F52" s="26"/>
      <c r="G52" s="67"/>
      <c r="H52" s="4"/>
      <c r="I52" t="s">
        <v>107</v>
      </c>
      <c r="M52" s="52">
        <f>-E58</f>
        <v>-11000000</v>
      </c>
      <c r="N52" s="52">
        <f>'[1]P &amp; L'!E78</f>
        <v>0</v>
      </c>
      <c r="O52" s="52">
        <f>'[1]P &amp; L'!F78</f>
        <v>0</v>
      </c>
    </row>
    <row r="53" spans="1:15" ht="15.75" x14ac:dyDescent="0.25">
      <c r="A53" s="4"/>
      <c r="B53" s="4"/>
      <c r="C53" s="4"/>
      <c r="D53" s="26"/>
      <c r="E53" s="26"/>
      <c r="F53" s="26"/>
      <c r="G53" s="67"/>
      <c r="H53" s="4"/>
      <c r="I53" t="s">
        <v>108</v>
      </c>
      <c r="M53" s="52">
        <f>(E59-G59)*-1</f>
        <v>-1050000</v>
      </c>
      <c r="N53" s="52">
        <f>'[1]P &amp; L'!E79</f>
        <v>0</v>
      </c>
      <c r="O53" s="52">
        <v>-450000</v>
      </c>
    </row>
    <row r="54" spans="1:15" ht="18" x14ac:dyDescent="0.4">
      <c r="A54" s="3" t="s">
        <v>109</v>
      </c>
      <c r="B54" s="4"/>
      <c r="C54" s="4"/>
      <c r="D54" s="68">
        <v>2</v>
      </c>
      <c r="E54" s="33">
        <v>156873504</v>
      </c>
      <c r="F54" s="26"/>
      <c r="G54" s="66">
        <f>'[1]Fixed Assets'!I68</f>
        <v>0</v>
      </c>
      <c r="H54" s="4"/>
      <c r="I54" t="s">
        <v>110</v>
      </c>
      <c r="M54" s="52">
        <f>E64-G64-3</f>
        <v>1199997</v>
      </c>
      <c r="N54" s="52">
        <f>'[1]P &amp; L'!E80</f>
        <v>0</v>
      </c>
      <c r="O54" s="52">
        <f>29096+4716098-29096-29096</f>
        <v>4687002</v>
      </c>
    </row>
    <row r="55" spans="1:15" ht="15.75" x14ac:dyDescent="0.25">
      <c r="A55" s="4"/>
      <c r="B55" s="4"/>
      <c r="C55" s="4"/>
      <c r="D55" s="68"/>
      <c r="E55" s="26"/>
      <c r="F55" s="26"/>
      <c r="G55" s="67"/>
      <c r="H55" s="4"/>
      <c r="M55" s="52"/>
      <c r="N55" s="52"/>
    </row>
    <row r="56" spans="1:15" ht="15.75" x14ac:dyDescent="0.25">
      <c r="A56" s="3" t="s">
        <v>111</v>
      </c>
      <c r="B56" s="4"/>
      <c r="C56" s="4"/>
      <c r="D56" s="68"/>
      <c r="E56" s="26"/>
      <c r="F56" s="26"/>
      <c r="G56" s="67"/>
      <c r="H56" s="4"/>
      <c r="I56" t="s">
        <v>112</v>
      </c>
      <c r="M56" s="52">
        <f>SUM(M49:M55)</f>
        <v>-10850003</v>
      </c>
      <c r="N56" s="52">
        <f>'[1]P &amp; L'!E82</f>
        <v>0</v>
      </c>
      <c r="O56" s="52">
        <f>SUM(O49:O54)</f>
        <v>4237002</v>
      </c>
    </row>
    <row r="57" spans="1:15" ht="15.75" x14ac:dyDescent="0.25">
      <c r="A57" s="4" t="s">
        <v>113</v>
      </c>
      <c r="B57" s="4"/>
      <c r="C57" s="4"/>
      <c r="D57" s="68"/>
      <c r="E57" s="26">
        <v>1265350</v>
      </c>
      <c r="F57" s="26"/>
      <c r="G57" s="67">
        <v>-29095.58</v>
      </c>
      <c r="H57" s="4"/>
      <c r="M57" s="52">
        <f>'[1]P &amp; L'!D83</f>
        <v>0</v>
      </c>
      <c r="N57" s="52">
        <f>'[1]P &amp; L'!E83</f>
        <v>0</v>
      </c>
      <c r="O57" s="52">
        <f>'[1]P &amp; L'!F83</f>
        <v>0</v>
      </c>
    </row>
    <row r="58" spans="1:15" ht="15.75" x14ac:dyDescent="0.25">
      <c r="A58" s="4" t="s">
        <v>19</v>
      </c>
      <c r="B58" s="4"/>
      <c r="C58" s="4"/>
      <c r="D58" s="68">
        <v>3</v>
      </c>
      <c r="E58" s="26">
        <v>11000000</v>
      </c>
      <c r="F58" s="26"/>
      <c r="G58" s="67">
        <v>0</v>
      </c>
      <c r="H58" s="4"/>
      <c r="M58" s="52">
        <v>-29096</v>
      </c>
      <c r="N58" s="52">
        <f>'[1]P &amp; L'!E84</f>
        <v>0</v>
      </c>
      <c r="O58" s="52">
        <f>'[1]P &amp; L'!F84</f>
        <v>0</v>
      </c>
    </row>
    <row r="59" spans="1:15" ht="17.25" x14ac:dyDescent="0.35">
      <c r="A59" s="4" t="s">
        <v>23</v>
      </c>
      <c r="B59" s="4"/>
      <c r="C59" s="4"/>
      <c r="D59" s="68">
        <v>4</v>
      </c>
      <c r="E59" s="32">
        <v>1500000</v>
      </c>
      <c r="F59" s="26"/>
      <c r="G59" s="69">
        <v>450000</v>
      </c>
      <c r="H59" s="4"/>
      <c r="M59" s="52">
        <f>SUM(M56:M58)</f>
        <v>-10879099</v>
      </c>
      <c r="N59" s="52">
        <f>'[1]P &amp; L'!E85</f>
        <v>0</v>
      </c>
      <c r="O59" s="52">
        <f>'[1]P &amp; L'!F85</f>
        <v>0</v>
      </c>
    </row>
    <row r="60" spans="1:15" ht="18" x14ac:dyDescent="0.4">
      <c r="A60" s="4"/>
      <c r="B60" s="4"/>
      <c r="C60" s="4"/>
      <c r="D60" s="68"/>
      <c r="E60" s="33">
        <f>SUM(E57:E59)</f>
        <v>13765350</v>
      </c>
      <c r="F60" s="26"/>
      <c r="G60" s="66">
        <f>SUM(G57:G59)</f>
        <v>420904.42</v>
      </c>
      <c r="H60" s="4"/>
      <c r="I60" t="s">
        <v>112</v>
      </c>
      <c r="M60" s="52">
        <v>1265350</v>
      </c>
      <c r="N60" s="52">
        <f>'[1]P &amp; L'!E86</f>
        <v>0</v>
      </c>
      <c r="O60" s="52">
        <f>O56</f>
        <v>4237002</v>
      </c>
    </row>
    <row r="61" spans="1:15" ht="18" x14ac:dyDescent="0.4">
      <c r="A61" s="4"/>
      <c r="B61" s="4"/>
      <c r="C61" s="4"/>
      <c r="D61" s="68"/>
      <c r="E61" s="33"/>
      <c r="F61" s="26"/>
      <c r="G61" s="66"/>
      <c r="H61" s="4"/>
      <c r="M61" s="52">
        <f>M59-M60</f>
        <v>-12144449</v>
      </c>
      <c r="N61" s="52">
        <f>'[1]P &amp; L'!E87</f>
        <v>0</v>
      </c>
      <c r="O61" s="52">
        <f>'[1]P &amp; L'!F87</f>
        <v>0</v>
      </c>
    </row>
    <row r="62" spans="1:15" ht="15.75" x14ac:dyDescent="0.25">
      <c r="A62" s="3" t="s">
        <v>114</v>
      </c>
      <c r="B62" s="4"/>
      <c r="C62" s="4"/>
      <c r="D62" s="68"/>
      <c r="E62" s="26"/>
      <c r="F62" s="26"/>
      <c r="G62" s="67"/>
      <c r="H62" s="4"/>
      <c r="M62" s="52">
        <f>'[1]P &amp; L'!D88</f>
        <v>0</v>
      </c>
      <c r="N62" s="52">
        <f>'[1]P &amp; L'!E88</f>
        <v>0</v>
      </c>
      <c r="O62" s="52">
        <f>'[1]P &amp; L'!F88</f>
        <v>0</v>
      </c>
    </row>
    <row r="63" spans="1:15" ht="15.75" x14ac:dyDescent="0.25">
      <c r="A63" s="4"/>
      <c r="B63" s="4"/>
      <c r="C63" s="4"/>
      <c r="D63" s="68"/>
      <c r="E63" s="26"/>
      <c r="F63" s="26"/>
      <c r="G63" s="67"/>
      <c r="H63" s="4"/>
      <c r="M63" s="52">
        <f>'[1]P &amp; L'!D89</f>
        <v>0</v>
      </c>
      <c r="N63" s="52">
        <f>'[1]P &amp; L'!E89</f>
        <v>0</v>
      </c>
      <c r="O63" s="52">
        <f>'[1]P &amp; L'!F89</f>
        <v>0</v>
      </c>
    </row>
    <row r="64" spans="1:15" ht="18" x14ac:dyDescent="0.4">
      <c r="A64" s="4" t="s">
        <v>25</v>
      </c>
      <c r="B64" s="4"/>
      <c r="C64" s="4"/>
      <c r="D64" s="68">
        <v>5</v>
      </c>
      <c r="E64" s="33">
        <v>1200000</v>
      </c>
      <c r="F64" s="26"/>
      <c r="G64" s="66">
        <f>'[1]Fixed Assets'!F86</f>
        <v>0</v>
      </c>
      <c r="H64" s="4"/>
      <c r="K64" s="40"/>
      <c r="M64" s="52">
        <f>'[1]P &amp; L'!D90</f>
        <v>0</v>
      </c>
      <c r="N64" s="52">
        <f>'[1]P &amp; L'!E90</f>
        <v>0</v>
      </c>
      <c r="O64" s="52">
        <f>'[1]P &amp; L'!F90</f>
        <v>0</v>
      </c>
    </row>
    <row r="65" spans="1:15" ht="15.75" x14ac:dyDescent="0.25">
      <c r="A65" s="4"/>
      <c r="B65" s="4"/>
      <c r="C65" s="4"/>
      <c r="D65" s="68"/>
      <c r="E65" s="26"/>
      <c r="F65" s="26"/>
      <c r="G65" s="67"/>
      <c r="H65" s="4"/>
      <c r="M65" s="52">
        <f>'[1]P &amp; L'!D91</f>
        <v>0</v>
      </c>
      <c r="N65" s="52">
        <f>'[1]P &amp; L'!E91</f>
        <v>0</v>
      </c>
      <c r="O65" s="52">
        <f>'[1]P &amp; L'!F91</f>
        <v>0</v>
      </c>
    </row>
    <row r="66" spans="1:15" ht="18" x14ac:dyDescent="0.4">
      <c r="A66" s="4" t="s">
        <v>115</v>
      </c>
      <c r="B66" s="4"/>
      <c r="C66" s="4"/>
      <c r="D66" s="26"/>
      <c r="E66" s="33">
        <f>E60-E64</f>
        <v>12565350</v>
      </c>
      <c r="F66" s="26"/>
      <c r="G66" s="66">
        <f>-G64+G60</f>
        <v>420904.42</v>
      </c>
      <c r="H66" s="4"/>
      <c r="M66" s="52">
        <f>'[1]P &amp; L'!D92</f>
        <v>0</v>
      </c>
      <c r="N66" s="52">
        <f>'[1]P &amp; L'!E92</f>
        <v>0</v>
      </c>
      <c r="O66" s="52">
        <f>'[1]P &amp; L'!F92</f>
        <v>0</v>
      </c>
    </row>
    <row r="67" spans="1:15" ht="15.75" x14ac:dyDescent="0.25">
      <c r="A67" s="4"/>
      <c r="B67" s="4"/>
      <c r="C67" s="4"/>
      <c r="D67" s="26"/>
      <c r="E67" s="26"/>
      <c r="F67" s="26"/>
      <c r="G67" s="67"/>
      <c r="H67" s="4"/>
      <c r="M67" s="52">
        <f>'[1]P &amp; L'!D93</f>
        <v>0</v>
      </c>
      <c r="N67" s="52">
        <f>'[1]P &amp; L'!E93</f>
        <v>0</v>
      </c>
      <c r="O67" s="52">
        <f>'[1]P &amp; L'!F93</f>
        <v>0</v>
      </c>
    </row>
    <row r="68" spans="1:15" ht="18" x14ac:dyDescent="0.4">
      <c r="A68" s="4"/>
      <c r="B68" s="4"/>
      <c r="C68" s="4"/>
      <c r="D68" s="26"/>
      <c r="E68" s="33">
        <f>E54+E66</f>
        <v>169438854</v>
      </c>
      <c r="F68" s="26"/>
      <c r="G68" s="66">
        <f>G54+G66</f>
        <v>420904.42</v>
      </c>
      <c r="H68" s="4"/>
      <c r="M68" s="52">
        <f>'[1]P &amp; L'!D94</f>
        <v>0</v>
      </c>
      <c r="N68" s="52">
        <f>'[1]P &amp; L'!E94</f>
        <v>0</v>
      </c>
      <c r="O68" s="52">
        <f>'[1]P &amp; L'!F94</f>
        <v>0</v>
      </c>
    </row>
    <row r="69" spans="1:15" x14ac:dyDescent="0.25">
      <c r="B69" s="40"/>
      <c r="C69" s="40"/>
      <c r="D69" s="40"/>
      <c r="E69" s="40"/>
      <c r="F69" s="40"/>
      <c r="G69" s="40"/>
      <c r="H69" s="40"/>
      <c r="I69" s="40"/>
    </row>
    <row r="70" spans="1:15" x14ac:dyDescent="0.25">
      <c r="B70" s="40"/>
      <c r="C70" s="40"/>
      <c r="D70" s="40"/>
      <c r="E70" s="40"/>
      <c r="F70" s="40"/>
      <c r="G70" s="40"/>
      <c r="H70" s="40"/>
      <c r="I70" s="40"/>
    </row>
    <row r="71" spans="1:15" x14ac:dyDescent="0.25">
      <c r="B71" s="40"/>
      <c r="C71" s="40"/>
      <c r="D71" s="40"/>
      <c r="E71" s="40"/>
      <c r="F71" s="40"/>
      <c r="G71" s="40"/>
      <c r="H71" s="40"/>
      <c r="I71" s="40"/>
    </row>
    <row r="72" spans="1:15" x14ac:dyDescent="0.25">
      <c r="B72" s="40"/>
      <c r="C72" s="40"/>
      <c r="D72" s="40"/>
      <c r="E72" s="40"/>
      <c r="F72" s="40"/>
      <c r="G72" s="40"/>
      <c r="H72" s="40"/>
      <c r="I72" s="40"/>
    </row>
    <row r="73" spans="1:15" x14ac:dyDescent="0.25">
      <c r="B73" s="40"/>
      <c r="C73" s="40"/>
      <c r="D73" s="40"/>
      <c r="E73" s="40"/>
      <c r="F73" s="40"/>
      <c r="G73" s="40"/>
      <c r="H73" s="40"/>
      <c r="I73" s="40"/>
    </row>
    <row r="74" spans="1:15" x14ac:dyDescent="0.25">
      <c r="B74" s="40"/>
      <c r="C74" s="40"/>
      <c r="D74" s="40"/>
      <c r="E74" s="40"/>
      <c r="F74" s="40"/>
      <c r="G74" s="40"/>
      <c r="H74" s="40"/>
      <c r="I74" s="40"/>
    </row>
    <row r="75" spans="1:15" x14ac:dyDescent="0.25">
      <c r="B75" s="40"/>
      <c r="C75" s="40"/>
      <c r="D75" s="40"/>
      <c r="E75" s="40"/>
      <c r="F75" s="40"/>
      <c r="G75" s="40"/>
      <c r="H75" s="40"/>
      <c r="I75" s="40"/>
    </row>
    <row r="76" spans="1:15" x14ac:dyDescent="0.25">
      <c r="B76" s="40"/>
      <c r="C76" s="40"/>
      <c r="D76" s="40"/>
      <c r="E76" s="40"/>
      <c r="F76" s="40"/>
      <c r="G76" s="40"/>
      <c r="H76" s="40"/>
      <c r="I76" s="40"/>
    </row>
    <row r="77" spans="1:15" x14ac:dyDescent="0.25">
      <c r="B77" s="40"/>
      <c r="C77" s="40"/>
      <c r="D77" s="40"/>
      <c r="E77" s="40"/>
      <c r="F77" s="40"/>
      <c r="G77" s="40"/>
      <c r="H77" s="40"/>
      <c r="I77" s="40"/>
    </row>
    <row r="78" spans="1:15" x14ac:dyDescent="0.25">
      <c r="B78" s="40"/>
      <c r="C78" s="40"/>
      <c r="D78" s="40"/>
      <c r="E78" s="40"/>
      <c r="F78" s="40"/>
      <c r="G78" s="40"/>
      <c r="H78" s="40"/>
      <c r="I78" s="40"/>
    </row>
    <row r="79" spans="1:15" x14ac:dyDescent="0.25">
      <c r="B79" s="40"/>
      <c r="C79" s="40"/>
      <c r="D79" s="40"/>
      <c r="E79" s="40"/>
      <c r="F79" s="40"/>
      <c r="G79" s="40"/>
      <c r="H79" s="40"/>
      <c r="I79" s="40"/>
    </row>
    <row r="80" spans="1:15" x14ac:dyDescent="0.25">
      <c r="B80" s="40"/>
      <c r="C80" s="40"/>
      <c r="D80" s="40"/>
      <c r="E80" s="40"/>
      <c r="F80" s="40"/>
      <c r="G80" s="40"/>
      <c r="H80" s="40"/>
      <c r="I80" s="40"/>
    </row>
    <row r="81" spans="2:9" x14ac:dyDescent="0.25">
      <c r="B81" s="40"/>
      <c r="C81" s="40"/>
      <c r="D81" s="40"/>
      <c r="E81" s="40"/>
      <c r="F81" s="40"/>
      <c r="G81" s="40"/>
      <c r="H81" s="40"/>
      <c r="I81" s="40"/>
    </row>
    <row r="82" spans="2:9" x14ac:dyDescent="0.25">
      <c r="B82" s="40"/>
      <c r="C82" s="40"/>
      <c r="D82" s="40"/>
      <c r="E82" s="40"/>
      <c r="F82" s="40"/>
      <c r="G82" s="40"/>
      <c r="H82" s="40"/>
      <c r="I82" s="40"/>
    </row>
    <row r="83" spans="2:9" x14ac:dyDescent="0.25">
      <c r="B83" s="40"/>
      <c r="C83" s="40"/>
      <c r="D83" s="40"/>
      <c r="E83" s="40"/>
      <c r="F83" s="40"/>
      <c r="G83" s="40"/>
      <c r="H83" s="40"/>
      <c r="I83" s="40"/>
    </row>
    <row r="84" spans="2:9" x14ac:dyDescent="0.25">
      <c r="B84" s="40"/>
      <c r="C84" s="40"/>
      <c r="D84" s="40"/>
      <c r="E84" s="40"/>
      <c r="F84" s="40"/>
      <c r="G84" s="40"/>
      <c r="H84" s="40"/>
      <c r="I84" s="40"/>
    </row>
    <row r="85" spans="2:9" x14ac:dyDescent="0.25">
      <c r="B85" s="40"/>
      <c r="C85" s="40"/>
      <c r="D85" s="40"/>
      <c r="E85" s="40"/>
      <c r="F85" s="40"/>
      <c r="G85" s="40"/>
      <c r="H85" s="40"/>
      <c r="I85" s="40"/>
    </row>
    <row r="86" spans="2:9" x14ac:dyDescent="0.25">
      <c r="B86" s="40"/>
      <c r="C86" s="40"/>
      <c r="D86" s="40"/>
      <c r="E86" s="40"/>
      <c r="F86" s="40"/>
      <c r="G86" s="40"/>
      <c r="H86" s="40"/>
      <c r="I86" s="40"/>
    </row>
    <row r="87" spans="2:9" x14ac:dyDescent="0.25">
      <c r="B87" s="40"/>
      <c r="C87" s="40"/>
      <c r="D87" s="40"/>
      <c r="E87" s="40"/>
      <c r="F87" s="40"/>
      <c r="G87" s="40"/>
      <c r="H87" s="40"/>
      <c r="I87" s="40"/>
    </row>
    <row r="88" spans="2:9" x14ac:dyDescent="0.25">
      <c r="B88" s="45"/>
      <c r="C88" s="45"/>
      <c r="D88" s="45"/>
      <c r="E88" s="45"/>
      <c r="F88" s="45"/>
      <c r="G88" s="45"/>
      <c r="H88" s="45"/>
      <c r="I88" s="45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36"/>
  <sheetViews>
    <sheetView topLeftCell="A25" workbookViewId="0">
      <selection activeCell="U8" sqref="U8"/>
    </sheetView>
  </sheetViews>
  <sheetFormatPr defaultRowHeight="15" x14ac:dyDescent="0.25"/>
  <cols>
    <col min="2" max="2" width="17.42578125" customWidth="1"/>
    <col min="3" max="3" width="16.42578125" customWidth="1"/>
    <col min="4" max="4" width="14.5703125" customWidth="1"/>
    <col min="5" max="5" width="16.140625" customWidth="1"/>
    <col min="6" max="6" width="15.5703125" customWidth="1"/>
    <col min="7" max="7" width="16.7109375" customWidth="1"/>
    <col min="8" max="8" width="16.140625" customWidth="1"/>
    <col min="9" max="9" width="15.85546875" customWidth="1"/>
    <col min="10" max="10" width="14.7109375" customWidth="1"/>
    <col min="11" max="11" width="14.85546875" customWidth="1"/>
    <col min="12" max="12" width="13.85546875" customWidth="1"/>
    <col min="13" max="13" width="15.28515625" customWidth="1"/>
    <col min="14" max="14" width="18" customWidth="1"/>
    <col min="15" max="15" width="18.42578125" customWidth="1"/>
    <col min="16" max="16" width="15.42578125" customWidth="1"/>
    <col min="17" max="17" width="14.140625" customWidth="1"/>
    <col min="18" max="18" width="12.85546875" bestFit="1" customWidth="1"/>
    <col min="19" max="19" width="13.5703125" customWidth="1"/>
    <col min="20" max="20" width="13.140625" customWidth="1"/>
    <col min="21" max="21" width="12.7109375" customWidth="1"/>
    <col min="22" max="22" width="17.28515625" customWidth="1"/>
    <col min="23" max="23" width="15.42578125" customWidth="1"/>
    <col min="24" max="24" width="16.7109375" customWidth="1"/>
    <col min="25" max="25" width="19" customWidth="1"/>
  </cols>
  <sheetData>
    <row r="2" spans="1:15" x14ac:dyDescent="0.25">
      <c r="A2" s="39" t="s">
        <v>29</v>
      </c>
      <c r="B2" s="39"/>
      <c r="C2" s="39"/>
      <c r="D2" s="39"/>
      <c r="E2" s="39"/>
      <c r="F2" s="39">
        <v>2010</v>
      </c>
      <c r="G2" s="39"/>
    </row>
    <row r="3" spans="1:15" x14ac:dyDescent="0.25">
      <c r="A3" s="39" t="s">
        <v>30</v>
      </c>
      <c r="B3" s="39"/>
      <c r="C3" s="39"/>
    </row>
    <row r="4" spans="1:15" x14ac:dyDescent="0.25">
      <c r="A4" s="39" t="s">
        <v>31</v>
      </c>
      <c r="B4" s="39" t="s">
        <v>32</v>
      </c>
      <c r="C4" s="39" t="s">
        <v>33</v>
      </c>
      <c r="D4" s="39" t="s">
        <v>34</v>
      </c>
      <c r="E4" s="39" t="s">
        <v>35</v>
      </c>
      <c r="F4" s="39" t="s">
        <v>36</v>
      </c>
      <c r="G4" s="39" t="s">
        <v>37</v>
      </c>
      <c r="H4" s="39" t="s">
        <v>38</v>
      </c>
      <c r="I4" s="39" t="s">
        <v>39</v>
      </c>
      <c r="J4" s="39" t="s">
        <v>40</v>
      </c>
      <c r="K4" s="39" t="s">
        <v>41</v>
      </c>
      <c r="L4" s="39" t="s">
        <v>42</v>
      </c>
      <c r="M4" s="39" t="s">
        <v>43</v>
      </c>
      <c r="N4" s="39" t="s">
        <v>44</v>
      </c>
      <c r="O4" s="39" t="s">
        <v>45</v>
      </c>
    </row>
    <row r="5" spans="1:15" x14ac:dyDescent="0.25">
      <c r="A5" t="s">
        <v>46</v>
      </c>
      <c r="B5" s="40"/>
      <c r="C5" s="40"/>
      <c r="D5" s="40"/>
      <c r="E5" s="40">
        <v>9000000</v>
      </c>
      <c r="F5" s="40"/>
      <c r="G5" s="40"/>
      <c r="H5" s="40">
        <v>200000</v>
      </c>
      <c r="I5" s="40">
        <v>12000000</v>
      </c>
      <c r="J5" s="40"/>
      <c r="K5" s="40"/>
      <c r="N5" s="41"/>
      <c r="O5" s="42">
        <f>SUM(B5:N5)</f>
        <v>21200000</v>
      </c>
    </row>
    <row r="6" spans="1:15" x14ac:dyDescent="0.25">
      <c r="A6" t="s">
        <v>47</v>
      </c>
      <c r="B6" s="40"/>
      <c r="C6" s="40"/>
      <c r="D6" s="40"/>
      <c r="E6" s="40"/>
      <c r="F6" s="40"/>
      <c r="G6" s="40"/>
      <c r="H6" s="40">
        <v>350000</v>
      </c>
      <c r="I6" s="40"/>
      <c r="J6" s="40"/>
      <c r="K6" s="40">
        <f>SUM(B6:J6)</f>
        <v>350000</v>
      </c>
      <c r="M6" s="43">
        <v>4000000</v>
      </c>
      <c r="N6" s="43"/>
      <c r="O6" s="44">
        <f>SUM(M6:N6)</f>
        <v>4000000</v>
      </c>
    </row>
    <row r="7" spans="1:15" x14ac:dyDescent="0.25">
      <c r="A7" t="s">
        <v>48</v>
      </c>
      <c r="B7" s="40">
        <v>3620000</v>
      </c>
      <c r="C7" s="40"/>
      <c r="D7" s="40">
        <v>12498000</v>
      </c>
      <c r="E7" s="40">
        <v>9000000</v>
      </c>
      <c r="F7" s="40"/>
      <c r="G7" s="40"/>
      <c r="H7" s="40">
        <v>370000</v>
      </c>
      <c r="I7" s="40"/>
      <c r="J7" s="40"/>
      <c r="K7" s="40">
        <v>200000</v>
      </c>
      <c r="M7" s="43">
        <v>1500000</v>
      </c>
      <c r="N7" s="41"/>
      <c r="O7" s="42">
        <f t="shared" ref="O7:O17" si="0">SUM(B7:N7)</f>
        <v>27188000</v>
      </c>
    </row>
    <row r="8" spans="1:15" x14ac:dyDescent="0.25">
      <c r="A8" t="s">
        <v>49</v>
      </c>
      <c r="B8" s="40"/>
      <c r="C8" s="40"/>
      <c r="D8" s="40"/>
      <c r="E8" s="40"/>
      <c r="F8" s="40"/>
      <c r="G8" s="40"/>
      <c r="H8" s="40">
        <v>620000</v>
      </c>
      <c r="I8" s="40"/>
      <c r="J8" s="40"/>
      <c r="K8" s="40"/>
      <c r="M8" s="43">
        <v>300000</v>
      </c>
      <c r="N8" s="41"/>
      <c r="O8" s="42">
        <f t="shared" si="0"/>
        <v>920000</v>
      </c>
    </row>
    <row r="9" spans="1:15" x14ac:dyDescent="0.25">
      <c r="A9" t="s">
        <v>50</v>
      </c>
      <c r="B9" s="40"/>
      <c r="C9" s="40"/>
      <c r="D9" s="40"/>
      <c r="E9" s="40">
        <v>13000000</v>
      </c>
      <c r="F9" s="40">
        <v>200000</v>
      </c>
      <c r="G9" s="40">
        <v>800000</v>
      </c>
      <c r="H9" s="40">
        <v>680000</v>
      </c>
      <c r="I9" s="40">
        <v>3500000</v>
      </c>
      <c r="J9" s="40"/>
      <c r="K9" s="40">
        <v>1200000</v>
      </c>
      <c r="L9" s="40">
        <v>700000</v>
      </c>
      <c r="N9" s="41"/>
      <c r="O9" s="42">
        <f t="shared" si="0"/>
        <v>20080000</v>
      </c>
    </row>
    <row r="10" spans="1:15" x14ac:dyDescent="0.25">
      <c r="A10" t="s">
        <v>51</v>
      </c>
      <c r="B10" s="40"/>
      <c r="C10" s="40">
        <v>32000000</v>
      </c>
      <c r="D10" s="40">
        <v>30785000</v>
      </c>
      <c r="E10" s="40"/>
      <c r="F10" s="40"/>
      <c r="G10" s="40">
        <v>2800000</v>
      </c>
      <c r="H10" s="40">
        <v>700000</v>
      </c>
      <c r="I10" s="40"/>
      <c r="J10" s="40"/>
      <c r="K10" s="40">
        <v>5000000</v>
      </c>
      <c r="M10" s="43">
        <v>8000000</v>
      </c>
      <c r="N10" s="41"/>
      <c r="O10" s="42">
        <f t="shared" si="0"/>
        <v>79285000</v>
      </c>
    </row>
    <row r="11" spans="1:15" x14ac:dyDescent="0.25">
      <c r="A11" t="s">
        <v>52</v>
      </c>
      <c r="B11" s="40"/>
      <c r="C11" s="40"/>
      <c r="D11" s="40"/>
      <c r="E11" s="40">
        <v>9000000</v>
      </c>
      <c r="F11" s="40"/>
      <c r="G11" s="40">
        <v>3000000</v>
      </c>
      <c r="H11" s="40">
        <v>3300000</v>
      </c>
      <c r="I11" s="40">
        <v>400000</v>
      </c>
      <c r="J11" s="40">
        <v>1000000</v>
      </c>
      <c r="K11" s="40">
        <v>8000000</v>
      </c>
      <c r="L11" s="43">
        <v>35000000</v>
      </c>
      <c r="N11" s="41">
        <v>2000000</v>
      </c>
      <c r="O11" s="42">
        <f t="shared" si="0"/>
        <v>61700000</v>
      </c>
    </row>
    <row r="12" spans="1:15" x14ac:dyDescent="0.25">
      <c r="A12" t="s">
        <v>53</v>
      </c>
      <c r="B12" s="40"/>
      <c r="C12" s="40"/>
      <c r="D12" s="40"/>
      <c r="E12" s="40"/>
      <c r="F12" s="40">
        <v>25000000</v>
      </c>
      <c r="G12" s="40">
        <v>800000</v>
      </c>
      <c r="H12" s="40">
        <v>900000</v>
      </c>
      <c r="I12" s="40"/>
      <c r="J12" s="40"/>
      <c r="K12" s="40">
        <v>12000000</v>
      </c>
      <c r="M12" s="43">
        <v>5000000</v>
      </c>
      <c r="N12" s="41"/>
      <c r="O12" s="42">
        <f t="shared" si="0"/>
        <v>43700000</v>
      </c>
    </row>
    <row r="13" spans="1:15" x14ac:dyDescent="0.25">
      <c r="A13" t="s">
        <v>54</v>
      </c>
      <c r="B13" s="40"/>
      <c r="C13" s="40"/>
      <c r="D13" s="40"/>
      <c r="E13" s="40">
        <v>9000000</v>
      </c>
      <c r="F13" s="40"/>
      <c r="G13" s="40">
        <v>8000000</v>
      </c>
      <c r="H13" s="40">
        <v>7000000</v>
      </c>
      <c r="I13" s="40">
        <v>500000</v>
      </c>
      <c r="J13" s="40"/>
      <c r="K13" s="40">
        <v>9000000</v>
      </c>
      <c r="N13" s="41">
        <v>10000000</v>
      </c>
      <c r="O13" s="42">
        <f t="shared" si="0"/>
        <v>43500000</v>
      </c>
    </row>
    <row r="14" spans="1:15" x14ac:dyDescent="0.25">
      <c r="A14" t="s">
        <v>55</v>
      </c>
      <c r="B14" s="40"/>
      <c r="C14" s="40"/>
      <c r="D14" s="40"/>
      <c r="E14" s="40"/>
      <c r="F14" s="40"/>
      <c r="G14" s="40">
        <v>6700000</v>
      </c>
      <c r="H14" s="40">
        <v>9000000</v>
      </c>
      <c r="I14" s="40"/>
      <c r="J14" s="40">
        <v>4758600</v>
      </c>
      <c r="K14" s="40">
        <v>23000000</v>
      </c>
      <c r="N14" s="41">
        <v>100000</v>
      </c>
      <c r="O14" s="42">
        <f t="shared" si="0"/>
        <v>43558600</v>
      </c>
    </row>
    <row r="15" spans="1:15" x14ac:dyDescent="0.25">
      <c r="A15" t="s">
        <v>56</v>
      </c>
      <c r="B15" s="40"/>
      <c r="C15" s="40"/>
      <c r="D15" s="40"/>
      <c r="E15" s="40">
        <v>9000000</v>
      </c>
      <c r="F15" s="40"/>
      <c r="G15" s="40">
        <v>2000000</v>
      </c>
      <c r="H15" s="40">
        <v>4000000</v>
      </c>
      <c r="I15" s="40"/>
      <c r="J15" s="40">
        <v>1975000</v>
      </c>
      <c r="K15" s="40">
        <v>4000000</v>
      </c>
      <c r="L15" s="40">
        <v>50000</v>
      </c>
      <c r="M15" s="43">
        <v>3000000</v>
      </c>
      <c r="N15" s="41"/>
      <c r="O15" s="42">
        <f t="shared" si="0"/>
        <v>24025000</v>
      </c>
    </row>
    <row r="16" spans="1:15" x14ac:dyDescent="0.25">
      <c r="A16" t="s">
        <v>57</v>
      </c>
      <c r="B16" s="40"/>
      <c r="C16" s="40"/>
      <c r="D16" s="40"/>
      <c r="E16" s="40"/>
      <c r="F16" s="40">
        <v>27000000</v>
      </c>
      <c r="G16" s="40"/>
      <c r="H16" s="40">
        <v>350000</v>
      </c>
      <c r="I16" s="40">
        <v>7000000</v>
      </c>
      <c r="J16" s="40"/>
      <c r="K16" s="40">
        <v>1500000</v>
      </c>
      <c r="N16" s="41"/>
      <c r="O16" s="42">
        <f t="shared" si="0"/>
        <v>35850000</v>
      </c>
    </row>
    <row r="17" spans="1:25" x14ac:dyDescent="0.25">
      <c r="A17" t="s">
        <v>58</v>
      </c>
      <c r="B17" s="45">
        <f t="shared" ref="B17:N17" si="1">SUM(B5:B16)</f>
        <v>3620000</v>
      </c>
      <c r="C17" s="45">
        <f t="shared" si="1"/>
        <v>32000000</v>
      </c>
      <c r="D17" s="45">
        <f t="shared" si="1"/>
        <v>43283000</v>
      </c>
      <c r="E17" s="45">
        <f t="shared" si="1"/>
        <v>58000000</v>
      </c>
      <c r="F17" s="45">
        <f t="shared" si="1"/>
        <v>52200000</v>
      </c>
      <c r="G17" s="45">
        <f t="shared" si="1"/>
        <v>24100000</v>
      </c>
      <c r="H17" s="45">
        <f t="shared" si="1"/>
        <v>27470000</v>
      </c>
      <c r="I17" s="45">
        <f t="shared" si="1"/>
        <v>23400000</v>
      </c>
      <c r="J17" s="45">
        <f t="shared" si="1"/>
        <v>7733600</v>
      </c>
      <c r="K17" s="45">
        <f t="shared" si="1"/>
        <v>64250000</v>
      </c>
      <c r="L17" s="45">
        <f t="shared" si="1"/>
        <v>35750000</v>
      </c>
      <c r="M17" s="45">
        <f t="shared" si="1"/>
        <v>21800000</v>
      </c>
      <c r="N17" s="42">
        <f t="shared" si="1"/>
        <v>12100000</v>
      </c>
      <c r="O17" s="42">
        <f t="shared" si="0"/>
        <v>405706600</v>
      </c>
    </row>
    <row r="18" spans="1:25" x14ac:dyDescent="0.25">
      <c r="A18" s="39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</row>
    <row r="20" spans="1:25" x14ac:dyDescent="0.25">
      <c r="A20" s="39" t="s">
        <v>59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</row>
    <row r="21" spans="1:25" x14ac:dyDescent="0.25">
      <c r="A21" s="39" t="s">
        <v>60</v>
      </c>
      <c r="B21" s="39" t="s">
        <v>61</v>
      </c>
      <c r="C21" s="39" t="s">
        <v>62</v>
      </c>
      <c r="D21" s="39" t="s">
        <v>63</v>
      </c>
      <c r="E21" s="39" t="s">
        <v>64</v>
      </c>
      <c r="F21" s="39" t="s">
        <v>36</v>
      </c>
      <c r="G21" s="39" t="s">
        <v>65</v>
      </c>
      <c r="H21" s="39" t="s">
        <v>66</v>
      </c>
      <c r="I21" s="39" t="s">
        <v>67</v>
      </c>
      <c r="J21" s="39" t="s">
        <v>68</v>
      </c>
      <c r="K21" s="39" t="s">
        <v>69</v>
      </c>
      <c r="L21" s="39" t="s">
        <v>70</v>
      </c>
      <c r="M21" s="39" t="s">
        <v>71</v>
      </c>
      <c r="N21" s="39" t="s">
        <v>72</v>
      </c>
      <c r="O21" s="39" t="s">
        <v>116</v>
      </c>
      <c r="P21" s="39" t="s">
        <v>73</v>
      </c>
      <c r="Q21" s="39" t="s">
        <v>74</v>
      </c>
      <c r="R21" s="39" t="s">
        <v>75</v>
      </c>
      <c r="S21" s="39" t="s">
        <v>76</v>
      </c>
      <c r="T21" s="39" t="s">
        <v>77</v>
      </c>
      <c r="U21" s="39" t="s">
        <v>78</v>
      </c>
      <c r="V21" s="39" t="s">
        <v>79</v>
      </c>
      <c r="W21" s="39" t="s">
        <v>123</v>
      </c>
      <c r="X21" s="39" t="s">
        <v>80</v>
      </c>
      <c r="Y21" s="39" t="s">
        <v>81</v>
      </c>
    </row>
    <row r="22" spans="1:25" x14ac:dyDescent="0.25">
      <c r="A22" t="s">
        <v>46</v>
      </c>
      <c r="B22" s="40">
        <v>12000000</v>
      </c>
      <c r="C22" s="40"/>
      <c r="D22" s="40">
        <v>65000</v>
      </c>
      <c r="E22" s="40">
        <v>5500000</v>
      </c>
      <c r="F22" s="40">
        <v>800000</v>
      </c>
      <c r="G22" s="40">
        <v>300000</v>
      </c>
      <c r="H22" s="40"/>
      <c r="I22" s="40">
        <v>300000</v>
      </c>
      <c r="J22" s="40"/>
      <c r="K22" s="40"/>
      <c r="L22" s="40"/>
      <c r="M22" s="40"/>
      <c r="O22" s="40"/>
      <c r="P22" s="40"/>
      <c r="Q22" s="40"/>
      <c r="S22" s="43">
        <v>2000000</v>
      </c>
      <c r="T22" s="41">
        <v>200000</v>
      </c>
      <c r="V22" s="43">
        <v>2000000</v>
      </c>
      <c r="X22" s="41"/>
      <c r="Y22" s="42">
        <f>SUM(B22:X22)</f>
        <v>23165000</v>
      </c>
    </row>
    <row r="23" spans="1:25" x14ac:dyDescent="0.25">
      <c r="A23" t="s">
        <v>47</v>
      </c>
      <c r="B23" s="40">
        <v>12000000</v>
      </c>
      <c r="C23" s="40">
        <v>500000</v>
      </c>
      <c r="D23" s="40">
        <v>16000</v>
      </c>
      <c r="E23" s="40"/>
      <c r="F23" s="40"/>
      <c r="G23" s="40"/>
      <c r="H23" s="40"/>
      <c r="I23" s="40">
        <v>300000</v>
      </c>
      <c r="J23" s="40"/>
      <c r="K23" s="40"/>
      <c r="L23" s="40"/>
      <c r="M23" s="40"/>
      <c r="O23" s="40"/>
      <c r="P23" s="40"/>
      <c r="Q23" s="40"/>
      <c r="R23" s="43">
        <v>3000000</v>
      </c>
      <c r="T23" s="41">
        <v>200000</v>
      </c>
      <c r="X23" s="41"/>
      <c r="Y23" s="42">
        <f t="shared" ref="Y23:Y33" si="2">SUM(B23:X23)</f>
        <v>16016000</v>
      </c>
    </row>
    <row r="24" spans="1:25" x14ac:dyDescent="0.25">
      <c r="A24" t="s">
        <v>48</v>
      </c>
      <c r="B24" s="40">
        <v>12000000</v>
      </c>
      <c r="C24" s="40"/>
      <c r="D24" s="40"/>
      <c r="E24" s="40">
        <v>6850000</v>
      </c>
      <c r="F24" s="40">
        <v>2500000</v>
      </c>
      <c r="G24" s="40"/>
      <c r="H24" s="40"/>
      <c r="I24" s="40">
        <v>300000</v>
      </c>
      <c r="J24" s="40">
        <v>12498000</v>
      </c>
      <c r="K24" s="40">
        <v>9000000</v>
      </c>
      <c r="L24" s="40"/>
      <c r="M24" s="40"/>
      <c r="N24" s="40">
        <v>129950</v>
      </c>
      <c r="O24" s="40">
        <v>2550000</v>
      </c>
      <c r="P24" s="40"/>
      <c r="Q24" s="40"/>
      <c r="R24" s="43">
        <v>2000000</v>
      </c>
      <c r="T24" s="41">
        <v>200000</v>
      </c>
      <c r="W24" s="43">
        <v>3620000</v>
      </c>
      <c r="X24" s="41"/>
      <c r="Y24" s="42">
        <f t="shared" si="2"/>
        <v>51647950</v>
      </c>
    </row>
    <row r="25" spans="1:25" x14ac:dyDescent="0.25">
      <c r="A25" t="s">
        <v>49</v>
      </c>
      <c r="B25" s="40">
        <v>12000000</v>
      </c>
      <c r="C25" s="40"/>
      <c r="D25" s="40">
        <v>132000</v>
      </c>
      <c r="E25" s="40"/>
      <c r="F25" s="40"/>
      <c r="G25" s="40"/>
      <c r="H25" s="40"/>
      <c r="I25" s="40">
        <v>300000</v>
      </c>
      <c r="J25" s="40"/>
      <c r="K25" s="40"/>
      <c r="L25" s="40"/>
      <c r="M25" s="40"/>
      <c r="N25" s="43">
        <v>205000</v>
      </c>
      <c r="O25" s="40"/>
      <c r="P25" s="40"/>
      <c r="Q25" s="40"/>
      <c r="T25" s="41">
        <v>200000</v>
      </c>
      <c r="X25" s="41"/>
      <c r="Y25" s="42">
        <f t="shared" si="2"/>
        <v>12837000</v>
      </c>
    </row>
    <row r="26" spans="1:25" x14ac:dyDescent="0.25">
      <c r="A26" t="s">
        <v>50</v>
      </c>
      <c r="B26" s="40">
        <v>12000000</v>
      </c>
      <c r="C26" s="40"/>
      <c r="D26" s="40"/>
      <c r="E26" s="40">
        <v>5500000</v>
      </c>
      <c r="F26" s="40">
        <v>8000000</v>
      </c>
      <c r="G26" s="40"/>
      <c r="H26" s="40">
        <v>508500</v>
      </c>
      <c r="I26" s="40">
        <v>300000</v>
      </c>
      <c r="J26" s="40">
        <v>30900000</v>
      </c>
      <c r="K26" s="40">
        <v>15000000</v>
      </c>
      <c r="L26" s="40">
        <v>4000000</v>
      </c>
      <c r="M26" s="40">
        <v>55000</v>
      </c>
      <c r="N26" s="40">
        <v>50000</v>
      </c>
      <c r="O26" s="40">
        <v>1800000</v>
      </c>
      <c r="P26" s="40"/>
      <c r="Q26" s="40"/>
      <c r="T26" s="41">
        <v>200000</v>
      </c>
      <c r="V26" s="43">
        <v>2000000</v>
      </c>
      <c r="X26" s="41"/>
      <c r="Y26" s="42">
        <f t="shared" si="2"/>
        <v>80313500</v>
      </c>
    </row>
    <row r="27" spans="1:25" x14ac:dyDescent="0.25">
      <c r="A27" t="s">
        <v>51</v>
      </c>
      <c r="B27" s="40">
        <v>12000000</v>
      </c>
      <c r="C27" s="40"/>
      <c r="D27" s="40">
        <v>32000</v>
      </c>
      <c r="E27" s="40"/>
      <c r="F27" s="40"/>
      <c r="G27" s="40">
        <v>2500000</v>
      </c>
      <c r="H27" s="43">
        <v>4396000</v>
      </c>
      <c r="I27" s="40">
        <v>300000</v>
      </c>
      <c r="J27" s="40">
        <v>32000000</v>
      </c>
      <c r="K27" s="40">
        <v>15880000</v>
      </c>
      <c r="L27" s="40">
        <v>22200000</v>
      </c>
      <c r="M27" s="40">
        <v>35000</v>
      </c>
      <c r="N27" s="40">
        <v>145000</v>
      </c>
      <c r="O27" s="40"/>
      <c r="P27" s="40"/>
      <c r="Q27" s="40"/>
      <c r="S27" s="43">
        <v>1000000</v>
      </c>
      <c r="T27" s="41">
        <v>200000</v>
      </c>
      <c r="U27" s="46">
        <v>500000</v>
      </c>
      <c r="X27" s="41"/>
      <c r="Y27" s="42">
        <f t="shared" si="2"/>
        <v>91188000</v>
      </c>
    </row>
    <row r="28" spans="1:25" x14ac:dyDescent="0.25">
      <c r="A28" t="s">
        <v>52</v>
      </c>
      <c r="B28" s="40">
        <v>12000000</v>
      </c>
      <c r="C28" s="40"/>
      <c r="D28" s="40"/>
      <c r="E28" s="40">
        <v>5500000</v>
      </c>
      <c r="F28" s="40"/>
      <c r="G28" s="40"/>
      <c r="H28" s="40"/>
      <c r="I28" s="40">
        <v>300000</v>
      </c>
      <c r="J28" s="40"/>
      <c r="K28" s="40"/>
      <c r="L28" s="40"/>
      <c r="M28" s="40">
        <v>35000</v>
      </c>
      <c r="N28" s="40">
        <v>115000</v>
      </c>
      <c r="O28" s="40"/>
      <c r="P28" s="40"/>
      <c r="Q28" s="40"/>
      <c r="T28" s="41">
        <v>200000</v>
      </c>
      <c r="X28" s="41">
        <v>9000000</v>
      </c>
      <c r="Y28" s="42">
        <f t="shared" si="2"/>
        <v>27150000</v>
      </c>
    </row>
    <row r="29" spans="1:25" x14ac:dyDescent="0.25">
      <c r="A29" t="s">
        <v>53</v>
      </c>
      <c r="B29" s="40">
        <v>12000000</v>
      </c>
      <c r="C29" s="40"/>
      <c r="D29" s="40"/>
      <c r="E29" s="40"/>
      <c r="F29" s="40"/>
      <c r="G29" s="40"/>
      <c r="H29" s="40"/>
      <c r="I29" s="40">
        <v>300000</v>
      </c>
      <c r="J29" s="40"/>
      <c r="K29" s="40"/>
      <c r="L29" s="40"/>
      <c r="M29" s="40"/>
      <c r="O29" s="40"/>
      <c r="P29" s="40"/>
      <c r="Q29" s="40"/>
      <c r="T29" s="41">
        <v>200000</v>
      </c>
      <c r="X29" s="41"/>
      <c r="Y29" s="42">
        <f t="shared" si="2"/>
        <v>12500000</v>
      </c>
    </row>
    <row r="30" spans="1:25" x14ac:dyDescent="0.25">
      <c r="A30" t="s">
        <v>54</v>
      </c>
      <c r="B30" s="40">
        <v>12000000</v>
      </c>
      <c r="C30" s="40"/>
      <c r="D30" s="40"/>
      <c r="E30" s="40">
        <v>5500000</v>
      </c>
      <c r="F30" s="40">
        <v>8000000</v>
      </c>
      <c r="G30" s="40"/>
      <c r="H30" s="40"/>
      <c r="I30" s="40">
        <v>300000</v>
      </c>
      <c r="J30" s="40"/>
      <c r="K30" s="40"/>
      <c r="L30" s="40"/>
      <c r="M30" s="40"/>
      <c r="N30" s="40">
        <v>75000</v>
      </c>
      <c r="O30" s="40"/>
      <c r="P30" s="40"/>
      <c r="Q30" s="40"/>
      <c r="T30" s="41">
        <v>200000</v>
      </c>
      <c r="V30" s="43">
        <v>2000000</v>
      </c>
      <c r="X30" s="41"/>
      <c r="Y30" s="42">
        <f t="shared" si="2"/>
        <v>28075000</v>
      </c>
    </row>
    <row r="31" spans="1:25" x14ac:dyDescent="0.25">
      <c r="A31" t="s">
        <v>55</v>
      </c>
      <c r="B31" s="40">
        <v>12000000</v>
      </c>
      <c r="C31" s="40"/>
      <c r="D31" s="40"/>
      <c r="E31" s="40"/>
      <c r="F31" s="40"/>
      <c r="G31" s="40"/>
      <c r="H31" s="40"/>
      <c r="I31" s="40">
        <v>300000</v>
      </c>
      <c r="J31" s="40"/>
      <c r="K31" s="40"/>
      <c r="L31" s="40"/>
      <c r="M31" s="40">
        <v>35000</v>
      </c>
      <c r="N31" s="40">
        <v>75000</v>
      </c>
      <c r="O31" s="40"/>
      <c r="P31" s="40">
        <v>4758000</v>
      </c>
      <c r="Q31" s="40"/>
      <c r="T31" s="41">
        <v>200000</v>
      </c>
      <c r="X31" s="41"/>
      <c r="Y31" s="42">
        <f t="shared" si="2"/>
        <v>17368000</v>
      </c>
    </row>
    <row r="32" spans="1:25" x14ac:dyDescent="0.25">
      <c r="A32" t="s">
        <v>56</v>
      </c>
      <c r="B32" s="40">
        <v>12000000</v>
      </c>
      <c r="C32" s="40"/>
      <c r="D32" s="40">
        <v>36000</v>
      </c>
      <c r="E32" s="40"/>
      <c r="F32" s="40"/>
      <c r="G32" s="40"/>
      <c r="H32" s="40">
        <v>850000</v>
      </c>
      <c r="I32" s="40">
        <v>300000</v>
      </c>
      <c r="J32" s="40"/>
      <c r="K32" s="40"/>
      <c r="L32" s="40"/>
      <c r="M32" s="40">
        <v>35000</v>
      </c>
      <c r="N32" s="40">
        <v>65000</v>
      </c>
      <c r="O32" s="40"/>
      <c r="P32" s="40"/>
      <c r="Q32" s="40">
        <v>4110000</v>
      </c>
      <c r="T32" s="41">
        <v>200000</v>
      </c>
      <c r="X32" s="41"/>
      <c r="Y32" s="42">
        <f t="shared" si="2"/>
        <v>17596000</v>
      </c>
    </row>
    <row r="33" spans="1:25" x14ac:dyDescent="0.25">
      <c r="A33" t="s">
        <v>57</v>
      </c>
      <c r="B33" s="40">
        <v>12000000</v>
      </c>
      <c r="C33" s="40"/>
      <c r="D33" s="40"/>
      <c r="E33" s="40"/>
      <c r="F33" s="40"/>
      <c r="G33" s="40"/>
      <c r="H33" s="40"/>
      <c r="I33" s="40">
        <v>300000</v>
      </c>
      <c r="J33" s="40"/>
      <c r="K33" s="40"/>
      <c r="L33" s="40"/>
      <c r="M33" s="40">
        <v>35000</v>
      </c>
      <c r="N33" s="40">
        <v>45000</v>
      </c>
      <c r="O33" s="40"/>
      <c r="P33" s="40"/>
      <c r="Q33" s="40">
        <v>880000</v>
      </c>
      <c r="T33" s="41">
        <v>200000</v>
      </c>
      <c r="V33" s="43">
        <v>4000000</v>
      </c>
      <c r="X33" s="41"/>
      <c r="Y33" s="42">
        <f t="shared" si="2"/>
        <v>17460000</v>
      </c>
    </row>
    <row r="34" spans="1:25" x14ac:dyDescent="0.25">
      <c r="A34" s="39" t="s">
        <v>58</v>
      </c>
      <c r="B34" s="45">
        <f>SUM(B22:B33)</f>
        <v>144000000</v>
      </c>
      <c r="C34" s="45">
        <f t="shared" ref="C34:X34" si="3">SUM(C22:C33)</f>
        <v>500000</v>
      </c>
      <c r="D34" s="45">
        <f t="shared" si="3"/>
        <v>281000</v>
      </c>
      <c r="E34" s="45">
        <f t="shared" si="3"/>
        <v>28850000</v>
      </c>
      <c r="F34" s="45">
        <f t="shared" si="3"/>
        <v>19300000</v>
      </c>
      <c r="G34" s="45">
        <f t="shared" si="3"/>
        <v>2800000</v>
      </c>
      <c r="H34" s="45">
        <f t="shared" si="3"/>
        <v>5754500</v>
      </c>
      <c r="I34" s="45">
        <f t="shared" si="3"/>
        <v>3600000</v>
      </c>
      <c r="J34" s="45">
        <f t="shared" si="3"/>
        <v>75398000</v>
      </c>
      <c r="K34" s="45">
        <f t="shared" si="3"/>
        <v>39880000</v>
      </c>
      <c r="L34" s="45">
        <f t="shared" si="3"/>
        <v>26200000</v>
      </c>
      <c r="M34" s="45">
        <f t="shared" si="3"/>
        <v>230000</v>
      </c>
      <c r="N34" s="45">
        <f t="shared" si="3"/>
        <v>904950</v>
      </c>
      <c r="O34" s="45">
        <f t="shared" si="3"/>
        <v>4350000</v>
      </c>
      <c r="P34" s="45">
        <f t="shared" si="3"/>
        <v>4758000</v>
      </c>
      <c r="Q34" s="45">
        <f t="shared" si="3"/>
        <v>4990000</v>
      </c>
      <c r="R34" s="45">
        <f t="shared" si="3"/>
        <v>5000000</v>
      </c>
      <c r="S34" s="45">
        <f t="shared" si="3"/>
        <v>3000000</v>
      </c>
      <c r="T34" s="45">
        <f t="shared" si="3"/>
        <v>2400000</v>
      </c>
      <c r="U34" s="45">
        <f t="shared" si="3"/>
        <v>500000</v>
      </c>
      <c r="V34" s="45">
        <f t="shared" si="3"/>
        <v>10000000</v>
      </c>
      <c r="W34" s="45">
        <f t="shared" si="3"/>
        <v>3620000</v>
      </c>
      <c r="X34" s="45">
        <f t="shared" si="3"/>
        <v>9000000</v>
      </c>
      <c r="Y34" s="42">
        <f>SUM(B34:X34)</f>
        <v>395316450</v>
      </c>
    </row>
    <row r="35" spans="1:25" x14ac:dyDescent="0.25"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</row>
    <row r="36" spans="1:25" x14ac:dyDescent="0.25"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43"/>
  <sheetViews>
    <sheetView tabSelected="1" topLeftCell="A9" workbookViewId="0">
      <selection activeCell="A23" sqref="A23"/>
    </sheetView>
  </sheetViews>
  <sheetFormatPr defaultRowHeight="15" x14ac:dyDescent="0.25"/>
  <cols>
    <col min="4" max="4" width="19.140625" customWidth="1"/>
    <col min="6" max="6" width="23.7109375" customWidth="1"/>
    <col min="8" max="8" width="16.42578125" customWidth="1"/>
  </cols>
  <sheetData>
    <row r="2" spans="1:8" x14ac:dyDescent="0.25">
      <c r="A2" s="39" t="s">
        <v>0</v>
      </c>
      <c r="B2" s="39"/>
      <c r="C2" s="39"/>
      <c r="D2" s="39"/>
      <c r="E2" s="39"/>
      <c r="F2" s="39"/>
    </row>
    <row r="3" spans="1:8" x14ac:dyDescent="0.25">
      <c r="A3" s="39" t="s">
        <v>82</v>
      </c>
      <c r="B3" s="39"/>
      <c r="C3" s="39"/>
      <c r="D3" s="39" t="s">
        <v>98</v>
      </c>
      <c r="E3" s="39"/>
      <c r="F3" s="39"/>
    </row>
    <row r="4" spans="1:8" x14ac:dyDescent="0.25">
      <c r="B4" s="40"/>
      <c r="C4" s="40"/>
    </row>
    <row r="5" spans="1:8" x14ac:dyDescent="0.25">
      <c r="B5" s="40"/>
      <c r="C5" s="40"/>
    </row>
    <row r="6" spans="1:8" x14ac:dyDescent="0.25">
      <c r="D6" s="47">
        <v>2010</v>
      </c>
      <c r="F6" s="48">
        <v>2009</v>
      </c>
    </row>
    <row r="7" spans="1:8" x14ac:dyDescent="0.25">
      <c r="D7" s="47" t="s">
        <v>20</v>
      </c>
      <c r="F7" s="48" t="s">
        <v>20</v>
      </c>
    </row>
    <row r="8" spans="1:8" ht="16.5" x14ac:dyDescent="0.35">
      <c r="A8" s="39" t="s">
        <v>83</v>
      </c>
      <c r="B8" s="40"/>
      <c r="C8" s="40"/>
      <c r="D8" s="49"/>
      <c r="E8" s="50"/>
      <c r="F8" s="51">
        <v>441581800</v>
      </c>
    </row>
    <row r="9" spans="1:8" x14ac:dyDescent="0.25">
      <c r="B9" s="40"/>
      <c r="C9" s="40"/>
      <c r="D9" s="52"/>
      <c r="E9" s="50"/>
      <c r="F9" s="53"/>
    </row>
    <row r="10" spans="1:8" x14ac:dyDescent="0.25">
      <c r="A10" s="39" t="s">
        <v>84</v>
      </c>
      <c r="B10" s="40"/>
      <c r="C10" s="40"/>
      <c r="D10" s="52"/>
      <c r="E10" s="50"/>
      <c r="F10" s="53"/>
      <c r="H10" s="43">
        <v>2169046.0099999998</v>
      </c>
    </row>
    <row r="11" spans="1:8" x14ac:dyDescent="0.25">
      <c r="A11" t="s">
        <v>85</v>
      </c>
      <c r="B11" s="40"/>
      <c r="C11" s="40"/>
      <c r="D11" s="52">
        <v>100573247</v>
      </c>
      <c r="E11" s="50"/>
      <c r="F11" s="53">
        <v>144000000</v>
      </c>
      <c r="H11" s="46">
        <v>2060000</v>
      </c>
    </row>
    <row r="12" spans="1:8" x14ac:dyDescent="0.25">
      <c r="A12" t="s">
        <v>86</v>
      </c>
      <c r="B12" s="40"/>
      <c r="C12" s="40"/>
      <c r="D12" s="52">
        <v>75398000</v>
      </c>
      <c r="E12" s="50"/>
      <c r="F12" s="53">
        <v>7300000</v>
      </c>
      <c r="H12" s="43">
        <v>100000000</v>
      </c>
    </row>
    <row r="13" spans="1:8" x14ac:dyDescent="0.25">
      <c r="A13" t="s">
        <v>17</v>
      </c>
      <c r="B13" s="40"/>
      <c r="C13" s="40"/>
      <c r="D13" s="52">
        <f>'[1]Fixed Assets'!I17</f>
        <v>157892338</v>
      </c>
      <c r="E13" s="50"/>
      <c r="F13" s="53">
        <v>16000000</v>
      </c>
      <c r="H13" s="43">
        <v>500000</v>
      </c>
    </row>
    <row r="14" spans="1:8" x14ac:dyDescent="0.25">
      <c r="A14" t="s">
        <v>87</v>
      </c>
      <c r="B14" s="40"/>
      <c r="C14" s="40"/>
      <c r="D14" s="52">
        <v>39880000</v>
      </c>
      <c r="E14" s="50"/>
      <c r="F14" s="53">
        <v>12700000</v>
      </c>
      <c r="H14" s="46">
        <v>2070000</v>
      </c>
    </row>
    <row r="15" spans="1:8" x14ac:dyDescent="0.25">
      <c r="A15" t="s">
        <v>35</v>
      </c>
      <c r="B15" s="40"/>
      <c r="C15" s="40"/>
      <c r="D15" s="52">
        <f>28850000+5000000</f>
        <v>33850000</v>
      </c>
      <c r="E15" s="50"/>
      <c r="F15" s="53">
        <v>0</v>
      </c>
      <c r="H15" s="43">
        <v>20000</v>
      </c>
    </row>
    <row r="16" spans="1:8" x14ac:dyDescent="0.25">
      <c r="A16" t="s">
        <v>88</v>
      </c>
      <c r="B16" s="40"/>
      <c r="C16" s="40"/>
      <c r="D16" s="52">
        <f>26200000+3000000</f>
        <v>29200000</v>
      </c>
      <c r="E16" s="50"/>
      <c r="F16" s="53">
        <v>16700000</v>
      </c>
      <c r="H16" s="43">
        <v>200000</v>
      </c>
    </row>
    <row r="17" spans="1:8" x14ac:dyDescent="0.25">
      <c r="A17" t="s">
        <v>36</v>
      </c>
      <c r="B17" s="40"/>
      <c r="C17" s="40"/>
      <c r="D17" s="52">
        <v>19300000</v>
      </c>
      <c r="E17" s="50"/>
      <c r="F17" s="53">
        <v>0</v>
      </c>
      <c r="H17" s="43">
        <v>47000000</v>
      </c>
    </row>
    <row r="18" spans="1:8" x14ac:dyDescent="0.25">
      <c r="A18" t="s">
        <v>89</v>
      </c>
      <c r="B18" s="40"/>
      <c r="C18" s="40"/>
      <c r="D18" s="52">
        <v>10000000</v>
      </c>
      <c r="E18" s="50"/>
      <c r="F18" s="53">
        <v>650000</v>
      </c>
      <c r="H18" s="43">
        <v>100000</v>
      </c>
    </row>
    <row r="19" spans="1:8" x14ac:dyDescent="0.25">
      <c r="A19" t="s">
        <v>90</v>
      </c>
      <c r="B19" s="40"/>
      <c r="C19" s="40"/>
      <c r="D19" s="52">
        <v>5754500</v>
      </c>
      <c r="E19" s="50"/>
      <c r="F19" s="53">
        <v>2547000</v>
      </c>
      <c r="H19" s="43">
        <v>200000</v>
      </c>
    </row>
    <row r="20" spans="1:8" x14ac:dyDescent="0.25">
      <c r="A20" t="s">
        <v>91</v>
      </c>
      <c r="B20" s="40"/>
      <c r="C20" s="40"/>
      <c r="D20" s="52">
        <v>4990000</v>
      </c>
      <c r="E20" s="50"/>
      <c r="F20" s="53">
        <v>1200000</v>
      </c>
      <c r="H20" s="43">
        <v>90000</v>
      </c>
    </row>
    <row r="21" spans="1:8" x14ac:dyDescent="0.25">
      <c r="A21" t="s">
        <v>73</v>
      </c>
      <c r="B21" s="40"/>
      <c r="C21" s="40"/>
      <c r="D21" s="52">
        <v>4758000</v>
      </c>
      <c r="E21" s="50"/>
      <c r="F21" s="53">
        <v>2432000</v>
      </c>
      <c r="H21" s="43">
        <v>11200000</v>
      </c>
    </row>
    <row r="22" spans="1:8" x14ac:dyDescent="0.25">
      <c r="A22" t="s">
        <v>121</v>
      </c>
      <c r="B22" s="40"/>
      <c r="C22" s="40"/>
      <c r="D22" s="52">
        <v>4350000</v>
      </c>
      <c r="E22" s="50"/>
      <c r="F22" s="53">
        <v>3000000</v>
      </c>
      <c r="H22" s="43">
        <f>SUM(H10:H21)</f>
        <v>165609046.00999999</v>
      </c>
    </row>
    <row r="23" spans="1:8" x14ac:dyDescent="0.25">
      <c r="A23" t="s">
        <v>122</v>
      </c>
      <c r="B23" s="40"/>
      <c r="C23" s="40"/>
      <c r="D23" s="52">
        <v>3620000</v>
      </c>
      <c r="E23" s="50"/>
      <c r="F23" s="53">
        <v>2000000</v>
      </c>
    </row>
    <row r="24" spans="1:8" x14ac:dyDescent="0.25">
      <c r="A24" t="s">
        <v>92</v>
      </c>
      <c r="B24" s="40"/>
      <c r="C24" s="40"/>
      <c r="D24" s="52">
        <v>3600000</v>
      </c>
      <c r="E24" s="50"/>
      <c r="F24" s="53">
        <v>1600000</v>
      </c>
    </row>
    <row r="25" spans="1:8" x14ac:dyDescent="0.25">
      <c r="A25" t="s">
        <v>93</v>
      </c>
      <c r="B25" s="40"/>
      <c r="C25" s="40"/>
      <c r="D25" s="52">
        <v>2800000</v>
      </c>
      <c r="E25" s="50"/>
      <c r="F25" s="53">
        <v>1000000</v>
      </c>
    </row>
    <row r="26" spans="1:8" x14ac:dyDescent="0.25">
      <c r="A26" t="s">
        <v>94</v>
      </c>
      <c r="B26" s="40"/>
      <c r="C26" s="40"/>
      <c r="D26" s="52">
        <v>1134950</v>
      </c>
      <c r="E26" s="50"/>
      <c r="F26" s="53">
        <v>1173600</v>
      </c>
    </row>
    <row r="27" spans="1:8" x14ac:dyDescent="0.25">
      <c r="A27" t="s">
        <v>95</v>
      </c>
      <c r="B27" s="40"/>
      <c r="C27" s="40"/>
      <c r="D27" s="52">
        <f>500000+281000</f>
        <v>781000</v>
      </c>
      <c r="E27" s="50"/>
      <c r="F27" s="53">
        <v>442000</v>
      </c>
    </row>
    <row r="28" spans="1:8" ht="16.5" x14ac:dyDescent="0.35">
      <c r="A28" t="s">
        <v>96</v>
      </c>
      <c r="B28" s="40"/>
      <c r="C28" s="40"/>
      <c r="D28" s="54">
        <v>500000</v>
      </c>
      <c r="E28" s="50"/>
      <c r="F28" s="55">
        <v>350000</v>
      </c>
    </row>
    <row r="29" spans="1:8" ht="16.5" x14ac:dyDescent="0.35">
      <c r="D29" s="56">
        <f>SUM(D11:D28)</f>
        <v>498382035</v>
      </c>
      <c r="E29" s="50"/>
      <c r="F29" s="51">
        <f>SUM(F11:F28)</f>
        <v>213094600</v>
      </c>
    </row>
    <row r="30" spans="1:8" x14ac:dyDescent="0.25">
      <c r="D30" s="39"/>
      <c r="E30" s="50"/>
      <c r="F30" s="53"/>
    </row>
    <row r="31" spans="1:8" ht="16.5" x14ac:dyDescent="0.35">
      <c r="A31" t="s">
        <v>97</v>
      </c>
      <c r="D31" s="56">
        <f>D8-D29</f>
        <v>-498382035</v>
      </c>
      <c r="E31" s="50"/>
      <c r="F31" s="51">
        <f>F8-F29</f>
        <v>228487200</v>
      </c>
    </row>
    <row r="32" spans="1:8" x14ac:dyDescent="0.25">
      <c r="B32" s="40"/>
      <c r="C32" s="40"/>
      <c r="D32" s="52"/>
      <c r="E32" s="50"/>
      <c r="F32" s="50"/>
    </row>
    <row r="34" spans="1:8" ht="15.75" x14ac:dyDescent="0.25">
      <c r="A34" s="3" t="s">
        <v>0</v>
      </c>
      <c r="B34" s="3"/>
      <c r="C34" s="3"/>
      <c r="D34" s="3"/>
      <c r="E34" s="3"/>
      <c r="F34" s="3"/>
      <c r="G34" s="57"/>
      <c r="H34" s="57"/>
    </row>
    <row r="35" spans="1:8" ht="15.75" x14ac:dyDescent="0.25">
      <c r="A35" s="3" t="s">
        <v>1</v>
      </c>
      <c r="B35" s="3"/>
      <c r="C35" s="3"/>
      <c r="D35" s="3"/>
      <c r="E35" s="3"/>
      <c r="F35" s="3"/>
      <c r="G35" s="57"/>
      <c r="H35" s="57"/>
    </row>
    <row r="36" spans="1:8" ht="15.75" x14ac:dyDescent="0.25">
      <c r="A36" s="3"/>
      <c r="B36" s="3"/>
      <c r="C36" s="3"/>
      <c r="D36" s="3"/>
      <c r="E36" s="3" t="s">
        <v>99</v>
      </c>
      <c r="F36" s="3"/>
      <c r="G36" s="57"/>
      <c r="H36" s="57"/>
    </row>
    <row r="37" spans="1:8" ht="15.75" x14ac:dyDescent="0.25">
      <c r="A37" s="58" t="s">
        <v>100</v>
      </c>
      <c r="B37" s="57"/>
      <c r="C37" s="57"/>
      <c r="D37" s="57"/>
      <c r="E37" s="47">
        <v>1</v>
      </c>
      <c r="F37" s="2">
        <v>2010</v>
      </c>
      <c r="G37" s="59"/>
      <c r="H37" s="59">
        <v>2009</v>
      </c>
    </row>
    <row r="38" spans="1:8" ht="15.75" x14ac:dyDescent="0.25">
      <c r="A38" s="57"/>
      <c r="B38" s="57"/>
      <c r="C38" s="57"/>
      <c r="D38" s="57"/>
      <c r="E38" s="57"/>
      <c r="F38" s="2" t="s">
        <v>20</v>
      </c>
      <c r="G38" s="48"/>
      <c r="H38" s="48" t="s">
        <v>20</v>
      </c>
    </row>
    <row r="39" spans="1:8" ht="15.75" x14ac:dyDescent="0.25">
      <c r="A39" s="57" t="s">
        <v>101</v>
      </c>
      <c r="B39" s="57"/>
      <c r="C39" s="57"/>
      <c r="D39" s="57"/>
      <c r="E39" s="57"/>
      <c r="F39" s="60">
        <f>H41</f>
        <v>132049602</v>
      </c>
      <c r="G39" s="60"/>
      <c r="H39" s="60">
        <v>132049602</v>
      </c>
    </row>
    <row r="40" spans="1:8" ht="17.25" x14ac:dyDescent="0.35">
      <c r="A40" s="57" t="s">
        <v>97</v>
      </c>
      <c r="B40" s="57"/>
      <c r="C40" s="57"/>
      <c r="D40" s="57"/>
      <c r="E40" s="57"/>
      <c r="F40" s="61">
        <f>'[1]P &amp; L'!D63</f>
        <v>0</v>
      </c>
      <c r="G40" s="61"/>
      <c r="H40" s="61">
        <f>'[1]P &amp; L'!F63</f>
        <v>0</v>
      </c>
    </row>
    <row r="41" spans="1:8" ht="18" x14ac:dyDescent="0.4">
      <c r="A41" s="57"/>
      <c r="B41" s="57"/>
      <c r="C41" s="57"/>
      <c r="D41" s="57"/>
      <c r="E41" s="57"/>
      <c r="F41" s="33">
        <f>F39+F40</f>
        <v>132049602</v>
      </c>
      <c r="G41" s="34"/>
      <c r="H41" s="34">
        <f>H39+H40</f>
        <v>132049602</v>
      </c>
    </row>
    <row r="42" spans="1:8" ht="15.75" x14ac:dyDescent="0.25">
      <c r="A42" s="57"/>
      <c r="B42" s="57"/>
      <c r="C42" s="57"/>
      <c r="D42" s="57"/>
      <c r="E42" s="57"/>
      <c r="F42" s="60"/>
      <c r="G42" s="60"/>
      <c r="H42" s="60"/>
    </row>
    <row r="43" spans="1:8" ht="15.75" x14ac:dyDescent="0.25">
      <c r="A43" s="57"/>
      <c r="B43" s="57"/>
      <c r="C43" s="57"/>
      <c r="D43" s="57"/>
      <c r="E43" s="57"/>
      <c r="F43" s="60"/>
      <c r="G43" s="60"/>
      <c r="H43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EDF</dc:creator>
  <cp:lastModifiedBy>Judy</cp:lastModifiedBy>
  <dcterms:created xsi:type="dcterms:W3CDTF">2011-04-09T07:20:27Z</dcterms:created>
  <dcterms:modified xsi:type="dcterms:W3CDTF">2013-03-15T11:36:17Z</dcterms:modified>
</cp:coreProperties>
</file>