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Budget Summary" sheetId="1" r:id="rId1"/>
    <sheet name="Survival Budget Summary" sheetId="2" r:id="rId2"/>
    <sheet name="Code E101 EDUC" sheetId="3" r:id="rId3"/>
    <sheet name="Code E102 Health" sheetId="4" r:id="rId4"/>
    <sheet name="Code E103 Food and Nutrition" sheetId="5" r:id="rId5"/>
    <sheet name=" Code E104 Social" sheetId="6" r:id="rId6"/>
    <sheet name="Code E105 Spiritual" sheetId="7" r:id="rId7"/>
    <sheet name=" Code E106 Sponsor Donor " sheetId="8" r:id="rId8"/>
    <sheet name=" Code E107 Salaries &amp; Wages" sheetId="9" r:id="rId9"/>
    <sheet name=" Code E108 Staff &amp; Vol Training" sheetId="10" r:id="rId10"/>
    <sheet name="Code E109 Admin &amp; Supplies" sheetId="11" r:id="rId11"/>
    <sheet name=" Code E110 Projects &amp; Events" sheetId="12" r:id="rId12"/>
    <sheet name="ECOVID19" sheetId="13" r:id="rId13"/>
    <sheet name=" Code E201 Educ Surv" sheetId="14" r:id="rId14"/>
    <sheet name="Code E202 Heath Survival" sheetId="15" r:id="rId15"/>
    <sheet name=" Code E203 Food Survival" sheetId="16" r:id="rId16"/>
    <sheet name=" Code E204 Social Survival" sheetId="17" r:id="rId17"/>
    <sheet name=" Code E205 Spiritual Survival" sheetId="18" r:id="rId18"/>
    <sheet name=" Code E206 Sponsor Rel Survival" sheetId="19" r:id="rId19"/>
    <sheet name=" Code E207 SalaryWages Surviv" sheetId="20" r:id="rId20"/>
    <sheet name=" Code E208 Staf Training Surviv" sheetId="21" r:id="rId21"/>
    <sheet name=" Code E209 Admin Survival" sheetId="22" r:id="rId22"/>
    <sheet name=" Code E210 Events for Survival" sheetId="23" r:id="rId23"/>
    <sheet name="UG E400 Funds from other Agents" sheetId="24" r:id="rId24"/>
    <sheet name="Code E500 Local Resource Mob" sheetId="25" r:id="rId25"/>
    <sheet name="Code E600 FGP Generated Income" sheetId="26" r:id="rId26"/>
    <sheet name="Sheet1" sheetId="27" r:id="rId27"/>
    <sheet name="Sheet2" sheetId="28" r:id="rId28"/>
  </sheets>
  <definedNames>
    <definedName name="_xlnm.Print_Area" localSheetId="5">' Code E104 Social'!$A$1:$Q$30</definedName>
    <definedName name="_xlnm.Print_Area" localSheetId="7">' Code E106 Sponsor Donor '!$A$1:$Q$30</definedName>
    <definedName name="_xlnm.Print_Area" localSheetId="8">' Code E107 Salaries &amp; Wages'!$A$1:$Q$30</definedName>
    <definedName name="_xlnm.Print_Area" localSheetId="9">' Code E108 Staff &amp; Vol Training'!$A$1:$Q$30</definedName>
    <definedName name="_xlnm.Print_Area" localSheetId="11">' Code E110 Projects &amp; Events'!$A$1:$Q$30</definedName>
    <definedName name="_xlnm.Print_Area" localSheetId="13">' Code E201 Educ Surv'!$A$1:$Q$30</definedName>
    <definedName name="_xlnm.Print_Area" localSheetId="16">' Code E204 Social Survival'!$A$1:$Q$30</definedName>
    <definedName name="_xlnm.Print_Area" localSheetId="17">' Code E205 Spiritual Survival'!$A$1:$R$30</definedName>
    <definedName name="_xlnm.Print_Area" localSheetId="18">' Code E206 Sponsor Rel Survival'!$A$2:$Q$30</definedName>
    <definedName name="_xlnm.Print_Area" localSheetId="19">' Code E207 SalaryWages Surviv'!$A$1:$Q$30</definedName>
    <definedName name="_xlnm.Print_Area" localSheetId="20">' Code E208 Staf Training Surviv'!$A$1:$Q$30</definedName>
    <definedName name="_xlnm.Print_Area" localSheetId="21">' Code E209 Admin Survival'!$A$1:$Q$30</definedName>
    <definedName name="_xlnm.Print_Area" localSheetId="22">' Code E210 Events for Survival'!$A$1:$Q$30</definedName>
    <definedName name="_xlnm.Print_Area" localSheetId="0">'Budget Summary'!$A$1:$O$35</definedName>
    <definedName name="_xlnm.Print_Area" localSheetId="2">'Code E101 EDUC'!$A$1:$Q$30</definedName>
    <definedName name="_xlnm.Print_Area" localSheetId="3">'Code E102 Health'!$A$1:$Q$30</definedName>
    <definedName name="_xlnm.Print_Area" localSheetId="4">'Code E103 Food and Nutrition'!$A$1:$Q$30</definedName>
    <definedName name="_xlnm.Print_Area" localSheetId="6">'Code E105 Spiritual'!$A$1:$Q$30</definedName>
    <definedName name="_xlnm.Print_Area" localSheetId="10">'Code E109 Admin &amp; Supplies'!$A$1:$Q$30</definedName>
    <definedName name="_xlnm.Print_Area" localSheetId="24">'Code E500 Local Resource Mob'!$A$1:$Q$30</definedName>
    <definedName name="_xlnm.Print_Area" localSheetId="25">'Code E600 FGP Generated Income'!$A$1:$Q$30</definedName>
    <definedName name="_xlnm.Print_Area" localSheetId="1">'Survival Budget Summary'!$A$1:$O$17</definedName>
    <definedName name="_xlnm.Print_Area" localSheetId="23">'UG E400 Funds from other Agents'!$A$1:$Q$30</definedName>
  </definedNames>
  <calcPr fullCalcOnLoad="1"/>
</workbook>
</file>

<file path=xl/sharedStrings.xml><?xml version="1.0" encoding="utf-8"?>
<sst xmlns="http://schemas.openxmlformats.org/spreadsheetml/2006/main" count="710" uniqueCount="238">
  <si>
    <t>TOTAL COST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</si>
  <si>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</si>
  <si>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</si>
  <si>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</si>
  <si>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</si>
  <si>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</si>
  <si>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</si>
  <si>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</si>
  <si>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</si>
  <si>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</si>
  <si>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</si>
  <si>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</si>
  <si>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</si>
  <si>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DESCRIPTION </t>
  </si>
  <si>
    <t>Qty</t>
  </si>
  <si>
    <t>How often</t>
  </si>
  <si>
    <t xml:space="preserve">Total cost </t>
  </si>
  <si>
    <t>Code-Total</t>
  </si>
  <si>
    <t>209- Projects and Events</t>
  </si>
  <si>
    <t>206- Sponsor Donor Relations</t>
  </si>
  <si>
    <t xml:space="preserve">102- Health &amp; Hygiene expenses. </t>
  </si>
  <si>
    <t>101- Education &amp; Vocational &amp; Skills Development expenses.</t>
  </si>
  <si>
    <t>103- Food and Nutrition</t>
  </si>
  <si>
    <t>104- Social-Emotional Development expenses.</t>
  </si>
  <si>
    <t>105- Spiritual Development expenses.</t>
  </si>
  <si>
    <t>106- Sponsor Donor Relations expenses.</t>
  </si>
  <si>
    <t>107- Staff &amp; Volunteer Salaries &amp; Wages &amp; other staff retention expenses.</t>
  </si>
  <si>
    <t>108-Staff and support staff training and equipping expenses</t>
  </si>
  <si>
    <t>109- Administration &amp; Office Supplies expenses</t>
  </si>
  <si>
    <t>110- Projects and Events expenses.</t>
  </si>
  <si>
    <t>to</t>
  </si>
  <si>
    <t>Month</t>
  </si>
  <si>
    <t>Year</t>
  </si>
  <si>
    <t>Day</t>
  </si>
  <si>
    <t>For the Period</t>
  </si>
  <si>
    <t>Accumulated Budget</t>
  </si>
  <si>
    <t>Variance /Balance</t>
  </si>
  <si>
    <t>Expected support funds for this period</t>
  </si>
  <si>
    <t>COMPASSION ASSISTED FRONTLINE CHURCH PARTNERS (FCP) ANNUAL BUDGET WORKSHEETS</t>
  </si>
  <si>
    <t xml:space="preserve">Expected Survival Intervention funds </t>
  </si>
  <si>
    <t>Code</t>
  </si>
  <si>
    <t>Code Description</t>
  </si>
  <si>
    <t>Total Code Budget</t>
  </si>
  <si>
    <t xml:space="preserve">Expected Locally Mobilised funds </t>
  </si>
  <si>
    <t>Total Budget Variance</t>
  </si>
  <si>
    <t>Check Accuracy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</si>
  <si>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</si>
  <si>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</si>
  <si>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</si>
  <si>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</si>
  <si>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</si>
  <si>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</si>
  <si>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</si>
  <si>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</si>
  <si>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</si>
  <si>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</si>
  <si>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201-Education &amp; Vocational.</t>
  </si>
  <si>
    <t>202-Health &amp; Hygiene.</t>
  </si>
  <si>
    <t>203-Food Nutrition and Cooking</t>
  </si>
  <si>
    <t>204-Social-Emotional Development</t>
  </si>
  <si>
    <t>205-Spiritual Development</t>
  </si>
  <si>
    <t>207-Staff, Volunteer &amp; other labor</t>
  </si>
  <si>
    <t>E201</t>
  </si>
  <si>
    <t>E202</t>
  </si>
  <si>
    <t>E203</t>
  </si>
  <si>
    <t>E205</t>
  </si>
  <si>
    <t>E206</t>
  </si>
  <si>
    <t>E207</t>
  </si>
  <si>
    <t>E208</t>
  </si>
  <si>
    <t>E209</t>
  </si>
  <si>
    <t>E204</t>
  </si>
  <si>
    <t>208-Staff and support staff training and equipping expenses.</t>
  </si>
  <si>
    <t>209-Administration &amp; Office</t>
  </si>
  <si>
    <t>210-Projects and Events</t>
  </si>
  <si>
    <t>E210</t>
  </si>
  <si>
    <t xml:space="preserve">208-Training and Development </t>
  </si>
  <si>
    <t>R200</t>
  </si>
  <si>
    <t>R200 Survival Intervention</t>
  </si>
  <si>
    <t>Total Support funds Budget</t>
  </si>
  <si>
    <t>Total Budget</t>
  </si>
  <si>
    <t>Check Accuracy/Error</t>
  </si>
  <si>
    <t>DISCUSSED &amp; AGREED BY THE UNDERSIGNED</t>
  </si>
  <si>
    <t>NAME</t>
  </si>
  <si>
    <t>SIGN</t>
  </si>
  <si>
    <t>DATE</t>
  </si>
  <si>
    <t xml:space="preserve">2 .Chairperson CPC: </t>
  </si>
  <si>
    <t xml:space="preserve">3. Project Director:      </t>
  </si>
  <si>
    <t xml:space="preserve">Totals </t>
  </si>
  <si>
    <t>Check Error</t>
  </si>
  <si>
    <t>Error Check</t>
  </si>
  <si>
    <r>
      <t>1. Project overseer</t>
    </r>
    <r>
      <rPr>
        <i/>
        <sz val="11"/>
        <color indexed="8"/>
        <rFont val="Calibri"/>
        <family val="2"/>
      </rPr>
      <t xml:space="preserve">:    </t>
    </r>
  </si>
  <si>
    <t>Unit price</t>
  </si>
  <si>
    <t>E C19</t>
  </si>
  <si>
    <t>ECOVID19 Expenses</t>
  </si>
  <si>
    <t>E110-Projects and Events expenses.</t>
  </si>
  <si>
    <t>E109-Administration &amp; Office Supplies expenses</t>
  </si>
  <si>
    <t>E108-Staff and support staff training and equipping expenses</t>
  </si>
  <si>
    <t>E107-Staff &amp; Volunteer Salaries, wages &amp; other staff retention expenses.</t>
  </si>
  <si>
    <t>E106- Sponsor Donor Relations expenses.</t>
  </si>
  <si>
    <t>E105-Spiritual Development expenses.</t>
  </si>
  <si>
    <t>E104-Social-Emotional Development expenses.</t>
  </si>
  <si>
    <t>E103-Food Nutrition and Cooking</t>
  </si>
  <si>
    <t xml:space="preserve">E102-Health &amp; Hygiene expenses. </t>
  </si>
  <si>
    <t>E101-Education &amp; Vocational &amp; Skills Development expenses</t>
  </si>
  <si>
    <t xml:space="preserve">E600 FCP Generated Income. </t>
  </si>
  <si>
    <t>E500- Local Resource Mobilisation</t>
  </si>
  <si>
    <t>E400- Funds from other Agents.</t>
  </si>
  <si>
    <t>E207- Staff, Volunteer &amp; other labor</t>
  </si>
  <si>
    <t>E206- Sponsor Donor Relations</t>
  </si>
  <si>
    <t>E205- Spiritual Development</t>
  </si>
  <si>
    <t>E204- Social-Emotional Development</t>
  </si>
  <si>
    <t>E203- Food Nutrition and Cooking</t>
  </si>
  <si>
    <t>E202- Health &amp; Hygiene</t>
  </si>
  <si>
    <t>E201- Education &amp; Vocational</t>
  </si>
  <si>
    <t>E400-Funds From other Agents</t>
  </si>
  <si>
    <t>E600 FGP Generated Income</t>
  </si>
  <si>
    <t>E400</t>
  </si>
  <si>
    <t>E500</t>
  </si>
  <si>
    <t>Fees - Term 3 2021  Primary</t>
  </si>
  <si>
    <t>Fees Term 3 2021 Secondary</t>
  </si>
  <si>
    <t xml:space="preserve">Fees - Term 3 2021Institutions </t>
  </si>
  <si>
    <t>University students'  fees</t>
  </si>
  <si>
    <t>Fees - Primary Terms 1 &amp; 2 2022</t>
  </si>
  <si>
    <t>Fees - Secondary Terms 1 &amp; 2 2022</t>
  </si>
  <si>
    <t>Fees - Institutions Terms 1 &amp; 2 2022</t>
  </si>
  <si>
    <t>Paying shool fees &amp; school visitation</t>
  </si>
  <si>
    <t>Follow-up on school children</t>
  </si>
  <si>
    <t>Manila papers</t>
  </si>
  <si>
    <t xml:space="preserve">flip charts </t>
  </si>
  <si>
    <t>Teaching materials</t>
  </si>
  <si>
    <t>Attendance registers</t>
  </si>
  <si>
    <t>Compound pavers materials</t>
  </si>
  <si>
    <t>Cement</t>
  </si>
  <si>
    <t>Trip of sand</t>
  </si>
  <si>
    <t>Basket weaving materials</t>
  </si>
  <si>
    <t>Baking materials</t>
  </si>
  <si>
    <t>Baking flour</t>
  </si>
  <si>
    <t>Sugar</t>
  </si>
  <si>
    <t>Baking powder</t>
  </si>
  <si>
    <t>Eggs</t>
  </si>
  <si>
    <t>Cooking oil</t>
  </si>
  <si>
    <t>Hand washing sanitizers</t>
  </si>
  <si>
    <t>Liquid soap</t>
  </si>
  <si>
    <t>Transport to hospital</t>
  </si>
  <si>
    <t>General health screening for all children</t>
  </si>
  <si>
    <t>Health screening for children below 12years</t>
  </si>
  <si>
    <t>Toilet papers</t>
  </si>
  <si>
    <t>omo</t>
  </si>
  <si>
    <t>Jick</t>
  </si>
  <si>
    <t xml:space="preserve">Local brooms </t>
  </si>
  <si>
    <t>hand washing liquid soap</t>
  </si>
  <si>
    <t xml:space="preserve"> Bar soap</t>
  </si>
  <si>
    <t>Magnisium</t>
  </si>
  <si>
    <t>Panadol</t>
  </si>
  <si>
    <t>Iodine titancture</t>
  </si>
  <si>
    <t>Vtamin C</t>
  </si>
  <si>
    <t>Oral rehydration salts</t>
  </si>
  <si>
    <t xml:space="preserve">Emergency sanitary pads </t>
  </si>
  <si>
    <t>Gloves</t>
  </si>
  <si>
    <t>Malaria training for both children &amp; care givers</t>
  </si>
  <si>
    <t>Typhoid training for both caregivers &amp; children</t>
  </si>
  <si>
    <t>Positive parenting Education</t>
  </si>
  <si>
    <t>Anti domestic violence sensitisation</t>
  </si>
  <si>
    <t>Global Hand washing with soap &amp; toilet day</t>
  </si>
  <si>
    <t>Nutrition day for caregivers &amp; children</t>
  </si>
  <si>
    <t>Sexual purity &amp; Teenage training</t>
  </si>
  <si>
    <t>UTI training</t>
  </si>
  <si>
    <t>Monthly Medical bill</t>
  </si>
  <si>
    <t>Rice</t>
  </si>
  <si>
    <t>Posho</t>
  </si>
  <si>
    <t>Beans</t>
  </si>
  <si>
    <t xml:space="preserve">Sugar </t>
  </si>
  <si>
    <t xml:space="preserve">Fish </t>
  </si>
  <si>
    <t>Greens</t>
  </si>
  <si>
    <t>Meat</t>
  </si>
  <si>
    <t>Spices</t>
  </si>
  <si>
    <t>Salt</t>
  </si>
  <si>
    <t>Transport involved</t>
  </si>
  <si>
    <t>Firewood</t>
  </si>
  <si>
    <t>Facilitation to counsellor</t>
  </si>
  <si>
    <t xml:space="preserve">Funs day </t>
  </si>
  <si>
    <t>Centre based age group competetions</t>
  </si>
  <si>
    <t>Outreach Mission</t>
  </si>
  <si>
    <t>Birth day celebration</t>
  </si>
  <si>
    <t>Day of the African child</t>
  </si>
  <si>
    <t>Chrismas carols</t>
  </si>
  <si>
    <t>Easter carols</t>
  </si>
  <si>
    <t>Caregivers' child protection training</t>
  </si>
  <si>
    <t>Childrens' training on child protection</t>
  </si>
  <si>
    <t>CPC, Staff, Volunteers chid prtn training</t>
  </si>
  <si>
    <t>Folow up on child protection issues</t>
  </si>
  <si>
    <t>Youth of devine purspose camp contribution</t>
  </si>
  <si>
    <t>Project-based spiritual enfoncement camp</t>
  </si>
  <si>
    <t>Discipleship trainings - implementors</t>
  </si>
  <si>
    <t>Staff &amp; overseers fellowship</t>
  </si>
  <si>
    <t>Prayer day window 414</t>
  </si>
  <si>
    <t>General prayer day</t>
  </si>
  <si>
    <t>Staff fellowship</t>
  </si>
  <si>
    <t xml:space="preserve">Quarterly Overseers forum visits at FCP </t>
  </si>
  <si>
    <t>Netpay</t>
  </si>
  <si>
    <t>project director</t>
  </si>
  <si>
    <t>CDO Health</t>
  </si>
  <si>
    <t>CDO SDR</t>
  </si>
  <si>
    <t>5% NSSF Project Director</t>
  </si>
  <si>
    <t>5% NSSF CDO Health</t>
  </si>
  <si>
    <t>5% NSSF CDO SDR</t>
  </si>
  <si>
    <t>Project director</t>
  </si>
  <si>
    <t>Centre guide wages</t>
  </si>
  <si>
    <t>Centre day cooks</t>
  </si>
  <si>
    <t>Project cleaner</t>
  </si>
  <si>
    <t>Night watch men</t>
  </si>
  <si>
    <t xml:space="preserve">Computer trainer </t>
  </si>
  <si>
    <t>Staff cook</t>
  </si>
  <si>
    <t>Staff lunch</t>
  </si>
  <si>
    <t>Cluster meetings</t>
  </si>
  <si>
    <t>PD's meeting</t>
  </si>
  <si>
    <t>Electricity</t>
  </si>
  <si>
    <t>Airtime</t>
  </si>
  <si>
    <t xml:space="preserve">Routa internet </t>
  </si>
  <si>
    <t>Fuel for motorcycle</t>
  </si>
  <si>
    <t>DSTV subsciption</t>
  </si>
  <si>
    <t>Computer cartrige</t>
  </si>
  <si>
    <t>Stationary</t>
  </si>
  <si>
    <t>one box of pens</t>
  </si>
  <si>
    <t>Pencils</t>
  </si>
  <si>
    <t>Staff diaries</t>
  </si>
  <si>
    <t>Budgeting expenses</t>
  </si>
  <si>
    <t>Stapple wires</t>
  </si>
  <si>
    <t>marker pens</t>
  </si>
  <si>
    <t xml:space="preserve">Bank charges </t>
  </si>
  <si>
    <t xml:space="preserve">Project director </t>
  </si>
  <si>
    <t>Transport to the Bank</t>
  </si>
  <si>
    <t>Transport to Cluster office</t>
  </si>
  <si>
    <t>Home visitation</t>
  </si>
  <si>
    <t>Transport to write letters</t>
  </si>
  <si>
    <t>CPC meeting refreshments</t>
  </si>
  <si>
    <t>Peer Audit</t>
  </si>
  <si>
    <t>Umbrella Audit</t>
  </si>
</sst>
</file>

<file path=xl/styles.xml><?xml version="1.0" encoding="utf-8"?>
<styleSheet xmlns="http://schemas.openxmlformats.org/spreadsheetml/2006/main">
  <numFmts count="10">
    <numFmt numFmtId="5" formatCode="&quot;UGX&quot;#,##0_);\(&quot;UGX&quot;#,##0\)"/>
    <numFmt numFmtId="6" formatCode="&quot;UGX&quot;#,##0_);[Red]\(&quot;UGX&quot;#,##0\)"/>
    <numFmt numFmtId="7" formatCode="&quot;UGX&quot;#,##0.00_);\(&quot;UGX&quot;#,##0.00\)"/>
    <numFmt numFmtId="8" formatCode="&quot;UGX&quot;#,##0.00_);[Red]\(&quot;UGX&quot;#,##0.00\)"/>
    <numFmt numFmtId="42" formatCode="_(&quot;UGX&quot;* #,##0_);_(&quot;UGX&quot;* \(#,##0\);_(&quot;UGX&quot;* &quot;-&quot;_);_(@_)"/>
    <numFmt numFmtId="41" formatCode="_(* #,##0_);_(* \(#,##0\);_(* &quot;-&quot;_);_(@_)"/>
    <numFmt numFmtId="44" formatCode="_(&quot;UGX&quot;* #,##0.00_);_(&quot;UGX&quot;* \(#,##0.00\);_(&quot;UGX&quot;* &quot;-&quot;??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Calibri Light"/>
      <family val="2"/>
    </font>
    <font>
      <b/>
      <sz val="12"/>
      <color indexed="8"/>
      <name val="Calibri"/>
      <family val="2"/>
    </font>
    <font>
      <b/>
      <sz val="11"/>
      <color indexed="8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 Light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165" fontId="2" fillId="0" borderId="10" xfId="42" applyNumberFormat="1" applyFont="1" applyBorder="1" applyAlignment="1" applyProtection="1">
      <alignment/>
      <protection locked="0"/>
    </xf>
    <xf numFmtId="165" fontId="2" fillId="0" borderId="10" xfId="42" applyNumberFormat="1" applyFont="1" applyBorder="1" applyAlignment="1" applyProtection="1">
      <alignment/>
      <protection/>
    </xf>
    <xf numFmtId="165" fontId="3" fillId="0" borderId="10" xfId="42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6" fillId="33" borderId="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4" fillId="33" borderId="11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43" fontId="3" fillId="0" borderId="10" xfId="42" applyFont="1" applyBorder="1" applyAlignment="1" applyProtection="1">
      <alignment/>
      <protection/>
    </xf>
    <xf numFmtId="43" fontId="3" fillId="0" borderId="10" xfId="42" applyFont="1" applyFill="1" applyBorder="1" applyAlignment="1" applyProtection="1">
      <alignment/>
      <protection/>
    </xf>
    <xf numFmtId="43" fontId="3" fillId="0" borderId="10" xfId="42" applyFont="1" applyBorder="1" applyAlignment="1" applyProtection="1">
      <alignment wrapText="1"/>
      <protection/>
    </xf>
    <xf numFmtId="43" fontId="3" fillId="0" borderId="14" xfId="42" applyFont="1" applyFill="1" applyBorder="1" applyAlignment="1" applyProtection="1">
      <alignment wrapText="1"/>
      <protection/>
    </xf>
    <xf numFmtId="165" fontId="48" fillId="0" borderId="0" xfId="0" applyNumberFormat="1" applyFont="1" applyAlignment="1">
      <alignment/>
    </xf>
    <xf numFmtId="0" fontId="46" fillId="0" borderId="0" xfId="0" applyFont="1" applyAlignment="1">
      <alignment/>
    </xf>
    <xf numFmtId="17" fontId="6" fillId="33" borderId="10" xfId="0" applyNumberFormat="1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165" fontId="5" fillId="33" borderId="10" xfId="42" applyNumberFormat="1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hidden="1"/>
    </xf>
    <xf numFmtId="0" fontId="8" fillId="33" borderId="16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 applyProtection="1">
      <alignment horizontal="center" wrapText="1"/>
      <protection hidden="1"/>
    </xf>
    <xf numFmtId="17" fontId="8" fillId="33" borderId="16" xfId="0" applyNumberFormat="1" applyFont="1" applyFill="1" applyBorder="1" applyAlignment="1" applyProtection="1">
      <alignment horizontal="center" wrapText="1"/>
      <protection hidden="1"/>
    </xf>
    <xf numFmtId="17" fontId="8" fillId="33" borderId="14" xfId="0" applyNumberFormat="1" applyFont="1" applyFill="1" applyBorder="1" applyAlignment="1" applyProtection="1">
      <alignment horizontal="center" wrapText="1"/>
      <protection hidden="1"/>
    </xf>
    <xf numFmtId="0" fontId="51" fillId="0" borderId="17" xfId="0" applyFont="1" applyBorder="1" applyAlignment="1" applyProtection="1">
      <alignment vertical="center" wrapText="1"/>
      <protection locked="0"/>
    </xf>
    <xf numFmtId="165" fontId="5" fillId="33" borderId="10" xfId="42" applyNumberFormat="1" applyFont="1" applyFill="1" applyBorder="1" applyAlignment="1" applyProtection="1">
      <alignment/>
      <protection hidden="1"/>
    </xf>
    <xf numFmtId="165" fontId="8" fillId="33" borderId="18" xfId="42" applyNumberFormat="1" applyFont="1" applyFill="1" applyBorder="1" applyAlignment="1" applyProtection="1">
      <alignment wrapText="1"/>
      <protection hidden="1"/>
    </xf>
    <xf numFmtId="165" fontId="5" fillId="33" borderId="19" xfId="42" applyNumberFormat="1" applyFont="1" applyFill="1" applyBorder="1" applyAlignment="1" applyProtection="1">
      <alignment/>
      <protection hidden="1"/>
    </xf>
    <xf numFmtId="165" fontId="8" fillId="33" borderId="19" xfId="42" applyNumberFormat="1" applyFont="1" applyFill="1" applyBorder="1" applyAlignment="1" applyProtection="1">
      <alignment wrapText="1"/>
      <protection hidden="1"/>
    </xf>
    <xf numFmtId="165" fontId="8" fillId="33" borderId="20" xfId="42" applyNumberFormat="1" applyFont="1" applyFill="1" applyBorder="1" applyAlignment="1" applyProtection="1">
      <alignment wrapText="1"/>
      <protection hidden="1"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43" fontId="3" fillId="0" borderId="10" xfId="42" applyFont="1" applyBorder="1" applyAlignment="1" applyProtection="1">
      <alignment/>
      <protection locked="0"/>
    </xf>
    <xf numFmtId="43" fontId="3" fillId="0" borderId="10" xfId="42" applyFont="1" applyFill="1" applyBorder="1" applyAlignment="1" applyProtection="1">
      <alignment/>
      <protection locked="0"/>
    </xf>
    <xf numFmtId="43" fontId="3" fillId="0" borderId="10" xfId="42" applyFont="1" applyBorder="1" applyAlignment="1" applyProtection="1">
      <alignment wrapText="1"/>
      <protection locked="0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17" fontId="6" fillId="33" borderId="13" xfId="0" applyNumberFormat="1" applyFont="1" applyFill="1" applyBorder="1" applyAlignment="1" applyProtection="1">
      <alignment horizontal="center" wrapText="1"/>
      <protection hidden="1"/>
    </xf>
    <xf numFmtId="165" fontId="0" fillId="0" borderId="0" xfId="0" applyNumberFormat="1" applyAlignment="1">
      <alignment/>
    </xf>
    <xf numFmtId="165" fontId="2" fillId="0" borderId="10" xfId="42" applyNumberFormat="1" applyFont="1" applyFill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 locked="0"/>
    </xf>
    <xf numFmtId="164" fontId="0" fillId="0" borderId="10" xfId="43" applyFont="1" applyBorder="1" applyAlignment="1">
      <alignment/>
    </xf>
    <xf numFmtId="164" fontId="44" fillId="0" borderId="10" xfId="43" applyFont="1" applyBorder="1" applyAlignment="1">
      <alignment/>
    </xf>
    <xf numFmtId="165" fontId="9" fillId="33" borderId="24" xfId="42" applyNumberFormat="1" applyFont="1" applyFill="1" applyBorder="1" applyAlignment="1" applyProtection="1">
      <alignment wrapText="1"/>
      <protection locked="0"/>
    </xf>
    <xf numFmtId="165" fontId="9" fillId="33" borderId="10" xfId="42" applyNumberFormat="1" applyFont="1" applyFill="1" applyBorder="1" applyAlignment="1" applyProtection="1">
      <alignment/>
      <protection locked="0"/>
    </xf>
    <xf numFmtId="165" fontId="46" fillId="33" borderId="0" xfId="42" applyNumberFormat="1" applyFont="1" applyFill="1" applyBorder="1" applyAlignment="1" applyProtection="1">
      <alignment/>
      <protection locked="0"/>
    </xf>
    <xf numFmtId="165" fontId="10" fillId="0" borderId="10" xfId="42" applyNumberFormat="1" applyFont="1" applyBorder="1" applyAlignment="1" applyProtection="1">
      <alignment/>
      <protection locked="0"/>
    </xf>
    <xf numFmtId="165" fontId="10" fillId="0" borderId="10" xfId="42" applyNumberFormat="1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165" fontId="9" fillId="0" borderId="10" xfId="42" applyNumberFormat="1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15" fontId="10" fillId="0" borderId="10" xfId="0" applyNumberFormat="1" applyFont="1" applyBorder="1" applyAlignment="1" applyProtection="1">
      <alignment wrapText="1"/>
      <protection locked="0"/>
    </xf>
    <xf numFmtId="43" fontId="46" fillId="0" borderId="0" xfId="42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29" fillId="33" borderId="10" xfId="0" applyFont="1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0" fillId="33" borderId="23" xfId="0" applyFill="1" applyBorder="1" applyAlignment="1">
      <alignment/>
    </xf>
    <xf numFmtId="164" fontId="0" fillId="33" borderId="21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33" borderId="0" xfId="0" applyFont="1" applyFill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 wrapText="1"/>
      <protection hidden="1"/>
    </xf>
    <xf numFmtId="0" fontId="29" fillId="33" borderId="21" xfId="0" applyFont="1" applyFill="1" applyBorder="1" applyAlignment="1">
      <alignment/>
    </xf>
    <xf numFmtId="0" fontId="29" fillId="33" borderId="22" xfId="0" applyFont="1" applyFill="1" applyBorder="1" applyAlignment="1">
      <alignment/>
    </xf>
    <xf numFmtId="0" fontId="29" fillId="33" borderId="23" xfId="0" applyFont="1" applyFill="1" applyBorder="1" applyAlignment="1">
      <alignment/>
    </xf>
    <xf numFmtId="0" fontId="1" fillId="33" borderId="0" xfId="0" applyFont="1" applyFill="1" applyAlignment="1" applyProtection="1">
      <alignment horizontal="left" wrapText="1"/>
      <protection hidden="1"/>
    </xf>
    <xf numFmtId="0" fontId="1" fillId="33" borderId="13" xfId="0" applyFont="1" applyFill="1" applyBorder="1" applyAlignment="1" applyProtection="1">
      <alignment horizontal="left" wrapText="1"/>
      <protection hidden="1"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0" fillId="0" borderId="21" xfId="0" applyFont="1" applyBorder="1" applyAlignment="1">
      <alignment/>
    </xf>
    <xf numFmtId="0" fontId="0" fillId="0" borderId="23" xfId="0" applyBorder="1" applyAlignment="1">
      <alignment/>
    </xf>
    <xf numFmtId="0" fontId="44" fillId="0" borderId="0" xfId="0" applyFont="1" applyAlignment="1">
      <alignment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 horizontal="center"/>
      <protection hidden="1"/>
    </xf>
    <xf numFmtId="43" fontId="8" fillId="0" borderId="11" xfId="42" applyFont="1" applyBorder="1" applyAlignment="1" applyProtection="1">
      <alignment horizontal="center"/>
      <protection/>
    </xf>
    <xf numFmtId="165" fontId="3" fillId="0" borderId="21" xfId="42" applyNumberFormat="1" applyFont="1" applyBorder="1" applyAlignment="1" applyProtection="1">
      <alignment wrapText="1"/>
      <protection/>
    </xf>
    <xf numFmtId="165" fontId="53" fillId="0" borderId="22" xfId="42" applyNumberFormat="1" applyFont="1" applyBorder="1" applyAlignment="1" applyProtection="1">
      <alignment wrapText="1"/>
      <protection/>
    </xf>
    <xf numFmtId="165" fontId="53" fillId="0" borderId="23" xfId="42" applyNumberFormat="1" applyFont="1" applyBorder="1" applyAlignment="1" applyProtection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Normal="85" zoomScaleSheetLayoutView="100" zoomScalePageLayoutView="0" workbookViewId="0" topLeftCell="C1">
      <selection activeCell="C15" sqref="C15"/>
    </sheetView>
  </sheetViews>
  <sheetFormatPr defaultColWidth="9.140625" defaultRowHeight="15"/>
  <cols>
    <col min="1" max="1" width="5.7109375" style="0" bestFit="1" customWidth="1"/>
    <col min="2" max="2" width="36.57421875" style="0" customWidth="1"/>
    <col min="3" max="4" width="16.28125" style="0" bestFit="1" customWidth="1"/>
    <col min="5" max="7" width="16.140625" style="0" customWidth="1"/>
    <col min="8" max="8" width="16.00390625" style="0" customWidth="1"/>
    <col min="9" max="9" width="16.28125" style="0" customWidth="1"/>
    <col min="10" max="10" width="15.8515625" style="0" customWidth="1"/>
    <col min="11" max="12" width="16.140625" style="0" customWidth="1"/>
    <col min="13" max="13" width="16.00390625" style="0" customWidth="1"/>
    <col min="14" max="14" width="15.8515625" style="0" customWidth="1"/>
    <col min="15" max="16" width="16.28125" style="0" customWidth="1"/>
  </cols>
  <sheetData>
    <row r="1" spans="1:16" ht="15">
      <c r="A1" s="9"/>
      <c r="B1" s="11"/>
      <c r="C1" s="11"/>
      <c r="D1" s="11"/>
      <c r="E1" s="11"/>
      <c r="F1" s="12" t="s">
        <v>38</v>
      </c>
      <c r="G1" s="11"/>
      <c r="H1" s="11"/>
      <c r="I1" s="11"/>
      <c r="J1" s="11"/>
      <c r="K1" s="11"/>
      <c r="L1" s="11"/>
      <c r="M1" s="11"/>
      <c r="N1" s="11"/>
      <c r="O1" s="11"/>
      <c r="P1" s="5"/>
    </row>
    <row r="2" spans="1:16" ht="15">
      <c r="A2" s="11"/>
      <c r="B2" s="12" t="s">
        <v>34</v>
      </c>
      <c r="C2" s="12" t="s">
        <v>33</v>
      </c>
      <c r="D2" s="12"/>
      <c r="E2" s="12" t="s">
        <v>31</v>
      </c>
      <c r="F2" s="12"/>
      <c r="G2" s="12" t="s">
        <v>32</v>
      </c>
      <c r="H2" s="12"/>
      <c r="I2" s="12" t="s">
        <v>30</v>
      </c>
      <c r="J2" s="12"/>
      <c r="K2" s="12" t="s">
        <v>33</v>
      </c>
      <c r="L2" s="12"/>
      <c r="M2" s="12" t="s">
        <v>31</v>
      </c>
      <c r="N2" s="12"/>
      <c r="O2" s="12" t="s">
        <v>32</v>
      </c>
      <c r="P2" s="5"/>
    </row>
    <row r="3" spans="1:16" ht="15">
      <c r="A3" s="11"/>
      <c r="B3" s="11"/>
      <c r="C3" s="19">
        <v>1</v>
      </c>
      <c r="D3" s="11"/>
      <c r="E3" s="19">
        <v>7</v>
      </c>
      <c r="F3" s="11"/>
      <c r="G3" s="19">
        <v>2021</v>
      </c>
      <c r="H3" s="11"/>
      <c r="I3" s="11"/>
      <c r="J3" s="11"/>
      <c r="K3" s="19">
        <v>30</v>
      </c>
      <c r="L3" s="11"/>
      <c r="M3" s="19">
        <v>6</v>
      </c>
      <c r="N3" s="11"/>
      <c r="O3" s="19">
        <v>2022</v>
      </c>
      <c r="P3" s="5"/>
    </row>
    <row r="4" spans="1:16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5"/>
    </row>
    <row r="5" spans="1:16" ht="15">
      <c r="A5" s="11"/>
      <c r="B5" s="13" t="s">
        <v>37</v>
      </c>
      <c r="C5" s="79">
        <v>158690350</v>
      </c>
      <c r="D5" s="80"/>
      <c r="E5" s="14" t="s">
        <v>35</v>
      </c>
      <c r="F5" s="15"/>
      <c r="G5" s="82">
        <f>C23</f>
        <v>158690350.4</v>
      </c>
      <c r="H5" s="83"/>
      <c r="I5" s="14" t="s">
        <v>36</v>
      </c>
      <c r="J5" s="13"/>
      <c r="K5" s="84">
        <f>C5-G5</f>
        <v>-0.4000000059604645</v>
      </c>
      <c r="L5" s="85"/>
      <c r="M5" s="11"/>
      <c r="N5" s="11"/>
      <c r="O5" s="11"/>
      <c r="P5" s="5"/>
    </row>
    <row r="6" spans="1:16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"/>
    </row>
    <row r="7" spans="1:16" ht="15">
      <c r="A7" s="11"/>
      <c r="B7" s="13" t="s">
        <v>39</v>
      </c>
      <c r="C7" s="79"/>
      <c r="D7" s="80"/>
      <c r="E7" s="14" t="s">
        <v>35</v>
      </c>
      <c r="F7" s="15"/>
      <c r="G7" s="82">
        <f>C24</f>
        <v>0</v>
      </c>
      <c r="H7" s="83"/>
      <c r="I7" s="14" t="s">
        <v>36</v>
      </c>
      <c r="J7" s="13"/>
      <c r="K7" s="84">
        <f>C7-G7</f>
        <v>0</v>
      </c>
      <c r="L7" s="85"/>
      <c r="M7" s="16"/>
      <c r="N7" s="11"/>
      <c r="O7" s="11"/>
      <c r="P7" s="5"/>
    </row>
    <row r="8" spans="1:16" ht="15">
      <c r="A8" s="11"/>
      <c r="B8" s="13"/>
      <c r="C8" s="11"/>
      <c r="D8" s="11"/>
      <c r="E8" s="13"/>
      <c r="F8" s="13"/>
      <c r="G8" s="11"/>
      <c r="H8" s="11"/>
      <c r="I8" s="13"/>
      <c r="J8" s="13"/>
      <c r="K8" s="11"/>
      <c r="L8" s="11"/>
      <c r="M8" s="11"/>
      <c r="N8" s="12" t="s">
        <v>44</v>
      </c>
      <c r="O8" s="11"/>
      <c r="P8" s="5"/>
    </row>
    <row r="9" spans="1:16" ht="15">
      <c r="A9" s="11"/>
      <c r="B9" s="13" t="s">
        <v>43</v>
      </c>
      <c r="C9" s="79"/>
      <c r="D9" s="80"/>
      <c r="E9" s="14" t="s">
        <v>35</v>
      </c>
      <c r="F9" s="15"/>
      <c r="G9" s="82">
        <f>C26</f>
        <v>0</v>
      </c>
      <c r="H9" s="83"/>
      <c r="I9" s="14" t="s">
        <v>36</v>
      </c>
      <c r="J9" s="13"/>
      <c r="K9" s="84">
        <f>C9-G9</f>
        <v>0</v>
      </c>
      <c r="L9" s="85"/>
      <c r="M9" s="11"/>
      <c r="N9" s="82">
        <f>K5+K7+K9</f>
        <v>-0.4000000059604645</v>
      </c>
      <c r="O9" s="83"/>
      <c r="P9" s="5"/>
    </row>
    <row r="10" spans="1:16" ht="15">
      <c r="A10" s="17"/>
      <c r="B10" s="18"/>
      <c r="C10" s="18"/>
      <c r="D10" s="18"/>
      <c r="E10" s="17"/>
      <c r="F10" s="17"/>
      <c r="G10" s="18"/>
      <c r="H10" s="18"/>
      <c r="I10" s="17"/>
      <c r="J10" s="17"/>
      <c r="K10" s="18"/>
      <c r="L10" s="18"/>
      <c r="M10" s="17"/>
      <c r="N10" s="17"/>
      <c r="O10" s="17"/>
      <c r="P10" s="10"/>
    </row>
    <row r="11" spans="1:16" ht="30">
      <c r="A11" s="6" t="s">
        <v>40</v>
      </c>
      <c r="B11" s="6" t="s">
        <v>41</v>
      </c>
      <c r="C11" s="6" t="s">
        <v>42</v>
      </c>
      <c r="D11" s="28" t="s">
        <v>1</v>
      </c>
      <c r="E11" s="28" t="s">
        <v>2</v>
      </c>
      <c r="F11" s="28" t="s">
        <v>3</v>
      </c>
      <c r="G11" s="28" t="s">
        <v>4</v>
      </c>
      <c r="H11" s="28" t="s">
        <v>5</v>
      </c>
      <c r="I11" s="28" t="s">
        <v>6</v>
      </c>
      <c r="J11" s="28" t="s">
        <v>7</v>
      </c>
      <c r="K11" s="28" t="s">
        <v>8</v>
      </c>
      <c r="L11" s="28" t="s">
        <v>9</v>
      </c>
      <c r="M11" s="28" t="s">
        <v>10</v>
      </c>
      <c r="N11" s="28" t="s">
        <v>11</v>
      </c>
      <c r="O11" s="28" t="s">
        <v>12</v>
      </c>
      <c r="P11" s="28" t="s">
        <v>80</v>
      </c>
    </row>
    <row r="12" spans="1:16" ht="30">
      <c r="A12" s="29" t="s">
        <v>46</v>
      </c>
      <c r="B12" s="30" t="s">
        <v>103</v>
      </c>
      <c r="C12" s="60">
        <f>'Code E101 EDUC'!E30</f>
        <v>65198000</v>
      </c>
      <c r="D12" s="60">
        <f>'Code E101 EDUC'!F30</f>
        <v>192000</v>
      </c>
      <c r="E12" s="60">
        <f>'Code E101 EDUC'!G30</f>
        <v>0</v>
      </c>
      <c r="F12" s="60">
        <f>'Code E101 EDUC'!H30</f>
        <v>0</v>
      </c>
      <c r="G12" s="60">
        <f>'Code E101 EDUC'!I30</f>
        <v>0</v>
      </c>
      <c r="H12" s="60">
        <f>'Code E101 EDUC'!J30</f>
        <v>3358000</v>
      </c>
      <c r="I12" s="60">
        <f>'Code E101 EDUC'!K30</f>
        <v>42000</v>
      </c>
      <c r="J12" s="60">
        <f>'Code E101 EDUC'!L30</f>
        <v>737500</v>
      </c>
      <c r="K12" s="60">
        <f>'Code E101 EDUC'!M30</f>
        <v>39029500</v>
      </c>
      <c r="L12" s="60">
        <f>'Code E101 EDUC'!N30</f>
        <v>1649500</v>
      </c>
      <c r="M12" s="60">
        <f>'Code E101 EDUC'!O30</f>
        <v>643500</v>
      </c>
      <c r="N12" s="60">
        <f>'Code E101 EDUC'!P30</f>
        <v>19188000</v>
      </c>
      <c r="O12" s="60">
        <f>'Code E101 EDUC'!Q30</f>
        <v>358000</v>
      </c>
      <c r="P12" s="29">
        <f>C12-SUM(D12:O12)</f>
        <v>0</v>
      </c>
    </row>
    <row r="13" spans="1:16" ht="15">
      <c r="A13" s="29" t="s">
        <v>47</v>
      </c>
      <c r="B13" s="7" t="s">
        <v>102</v>
      </c>
      <c r="C13" s="60">
        <f>'Code E102 Health'!E30</f>
        <v>6290000</v>
      </c>
      <c r="D13" s="60">
        <f>'Code E102 Health'!F30</f>
        <v>492500</v>
      </c>
      <c r="E13" s="60">
        <f>'Code E102 Health'!G30</f>
        <v>486500</v>
      </c>
      <c r="F13" s="60">
        <f>'Code E102 Health'!H30</f>
        <v>345500</v>
      </c>
      <c r="G13" s="60">
        <f>'Code E102 Health'!I30</f>
        <v>463500</v>
      </c>
      <c r="H13" s="60">
        <f>'Code E102 Health'!J30</f>
        <v>565500</v>
      </c>
      <c r="I13" s="60">
        <f>'Code E102 Health'!K30</f>
        <v>756500</v>
      </c>
      <c r="J13" s="60">
        <f>'Code E102 Health'!L30</f>
        <v>504500</v>
      </c>
      <c r="K13" s="60">
        <f>'Code E102 Health'!M30</f>
        <v>608500</v>
      </c>
      <c r="L13" s="60">
        <f>'Code E102 Health'!N30</f>
        <v>509500</v>
      </c>
      <c r="M13" s="60">
        <f>'Code E102 Health'!O30</f>
        <v>457500</v>
      </c>
      <c r="N13" s="60">
        <f>'Code E102 Health'!P30</f>
        <v>731500</v>
      </c>
      <c r="O13" s="60">
        <f>'Code E102 Health'!Q30</f>
        <v>368500</v>
      </c>
      <c r="P13" s="29">
        <f aca="true" t="shared" si="0" ref="P13:P28">C13-SUM(D13:O13)</f>
        <v>0</v>
      </c>
    </row>
    <row r="14" spans="1:16" ht="15">
      <c r="A14" s="29" t="s">
        <v>48</v>
      </c>
      <c r="B14" s="29" t="s">
        <v>101</v>
      </c>
      <c r="C14" s="60">
        <f>'Code E103 Food and Nutrition'!E30</f>
        <v>8663200</v>
      </c>
      <c r="D14" s="60">
        <f>'Code E103 Food and Nutrition'!F30</f>
        <v>673600</v>
      </c>
      <c r="E14" s="60">
        <f>'Code E103 Food and Nutrition'!G30</f>
        <v>233600</v>
      </c>
      <c r="F14" s="60">
        <f>'Code E103 Food and Nutrition'!H30</f>
        <v>173600</v>
      </c>
      <c r="G14" s="60">
        <f>'Code E103 Food and Nutrition'!I30</f>
        <v>173600</v>
      </c>
      <c r="H14" s="60">
        <f>'Code E103 Food and Nutrition'!J30</f>
        <v>1683600</v>
      </c>
      <c r="I14" s="60">
        <f>'Code E103 Food and Nutrition'!K30</f>
        <v>413600</v>
      </c>
      <c r="J14" s="60">
        <f>'Code E103 Food and Nutrition'!L30</f>
        <v>1533600</v>
      </c>
      <c r="K14" s="60">
        <f>'Code E103 Food and Nutrition'!M30</f>
        <v>563600</v>
      </c>
      <c r="L14" s="60">
        <f>'Code E103 Food and Nutrition'!N30</f>
        <v>863600</v>
      </c>
      <c r="M14" s="60">
        <f>'Code E103 Food and Nutrition'!O30</f>
        <v>923600</v>
      </c>
      <c r="N14" s="60">
        <f>'Code E103 Food and Nutrition'!P30</f>
        <v>563600</v>
      </c>
      <c r="O14" s="60">
        <f>'Code E103 Food and Nutrition'!Q30</f>
        <v>863600</v>
      </c>
      <c r="P14" s="29">
        <f t="shared" si="0"/>
        <v>0</v>
      </c>
    </row>
    <row r="15" spans="1:16" ht="30">
      <c r="A15" s="29" t="s">
        <v>49</v>
      </c>
      <c r="B15" s="30" t="s">
        <v>100</v>
      </c>
      <c r="C15" s="60">
        <f>' Code E104 Social'!E30</f>
        <v>2580000</v>
      </c>
      <c r="D15" s="60">
        <f>' Code E104 Social'!F30</f>
        <v>75000</v>
      </c>
      <c r="E15" s="60">
        <f>' Code E104 Social'!G30</f>
        <v>0</v>
      </c>
      <c r="F15" s="60">
        <f>' Code E104 Social'!H30</f>
        <v>75000</v>
      </c>
      <c r="G15" s="60">
        <f>' Code E104 Social'!I30</f>
        <v>200000</v>
      </c>
      <c r="H15" s="60">
        <f>' Code E104 Social'!J30</f>
        <v>625000</v>
      </c>
      <c r="I15" s="60">
        <f>' Code E104 Social'!K30</f>
        <v>75000</v>
      </c>
      <c r="J15" s="60">
        <f>' Code E104 Social'!L30</f>
        <v>475000</v>
      </c>
      <c r="K15" s="60">
        <f>' Code E104 Social'!M30</f>
        <v>435000</v>
      </c>
      <c r="L15" s="60">
        <f>' Code E104 Social'!N30</f>
        <v>75000</v>
      </c>
      <c r="M15" s="60">
        <f>' Code E104 Social'!O30</f>
        <v>95000</v>
      </c>
      <c r="N15" s="60">
        <f>' Code E104 Social'!P30</f>
        <v>75000</v>
      </c>
      <c r="O15" s="60">
        <f>' Code E104 Social'!Q30</f>
        <v>375000</v>
      </c>
      <c r="P15" s="29">
        <f t="shared" si="0"/>
        <v>0</v>
      </c>
    </row>
    <row r="16" spans="1:16" ht="15">
      <c r="A16" s="29" t="s">
        <v>50</v>
      </c>
      <c r="B16" s="29" t="s">
        <v>99</v>
      </c>
      <c r="C16" s="60">
        <f>'Code E105 Spiritual'!E30</f>
        <v>3250000</v>
      </c>
      <c r="D16" s="60">
        <f>'Code E105 Spiritual'!F30</f>
        <v>0</v>
      </c>
      <c r="E16" s="60">
        <f>'Code E105 Spiritual'!G30</f>
        <v>0</v>
      </c>
      <c r="F16" s="60">
        <f>'Code E105 Spiritual'!H30</f>
        <v>50000</v>
      </c>
      <c r="G16" s="60">
        <f>'Code E105 Spiritual'!I30</f>
        <v>340000</v>
      </c>
      <c r="H16" s="60">
        <f>'Code E105 Spiritual'!J30</f>
        <v>0</v>
      </c>
      <c r="I16" s="60">
        <f>'Code E105 Spiritual'!K30</f>
        <v>650000</v>
      </c>
      <c r="J16" s="60">
        <f>'Code E105 Spiritual'!L30</f>
        <v>0</v>
      </c>
      <c r="K16" s="60">
        <f>'Code E105 Spiritual'!M30</f>
        <v>400000</v>
      </c>
      <c r="L16" s="60">
        <f>'Code E105 Spiritual'!N30</f>
        <v>250000</v>
      </c>
      <c r="M16" s="60">
        <f>'Code E105 Spiritual'!O30</f>
        <v>1260000</v>
      </c>
      <c r="N16" s="60">
        <f>'Code E105 Spiritual'!P30</f>
        <v>250000</v>
      </c>
      <c r="O16" s="60">
        <f>'Code E105 Spiritual'!Q30</f>
        <v>50000</v>
      </c>
      <c r="P16" s="29">
        <f t="shared" si="0"/>
        <v>0</v>
      </c>
    </row>
    <row r="17" spans="1:16" ht="15">
      <c r="A17" s="29" t="s">
        <v>51</v>
      </c>
      <c r="B17" s="29" t="s">
        <v>98</v>
      </c>
      <c r="C17" s="60">
        <f>' Code E106 Sponsor Donor '!E30</f>
        <v>0</v>
      </c>
      <c r="D17" s="60">
        <f>' Code E106 Sponsor Donor '!F30</f>
        <v>0</v>
      </c>
      <c r="E17" s="60">
        <f>' Code E106 Sponsor Donor '!G30</f>
        <v>0</v>
      </c>
      <c r="F17" s="60">
        <f>' Code E106 Sponsor Donor '!H30</f>
        <v>0</v>
      </c>
      <c r="G17" s="60">
        <f>' Code E106 Sponsor Donor '!I30</f>
        <v>0</v>
      </c>
      <c r="H17" s="60">
        <f>' Code E106 Sponsor Donor '!J30</f>
        <v>0</v>
      </c>
      <c r="I17" s="60">
        <f>' Code E106 Sponsor Donor '!K30</f>
        <v>0</v>
      </c>
      <c r="J17" s="60">
        <f>' Code E106 Sponsor Donor '!L30</f>
        <v>0</v>
      </c>
      <c r="K17" s="60">
        <f>' Code E106 Sponsor Donor '!M30</f>
        <v>0</v>
      </c>
      <c r="L17" s="60">
        <f>' Code E106 Sponsor Donor '!N30</f>
        <v>0</v>
      </c>
      <c r="M17" s="60">
        <f>' Code E106 Sponsor Donor '!O30</f>
        <v>0</v>
      </c>
      <c r="N17" s="60">
        <f>' Code E106 Sponsor Donor '!P30</f>
        <v>0</v>
      </c>
      <c r="O17" s="60">
        <f>' Code E106 Sponsor Donor '!Q30</f>
        <v>0</v>
      </c>
      <c r="P17" s="29">
        <f t="shared" si="0"/>
        <v>0</v>
      </c>
    </row>
    <row r="18" spans="1:16" ht="34.5" customHeight="1">
      <c r="A18" s="29" t="s">
        <v>52</v>
      </c>
      <c r="B18" s="31" t="s">
        <v>97</v>
      </c>
      <c r="C18" s="60">
        <f>' Code E107 Salaries &amp; Wages'!E30</f>
        <v>64987370.4</v>
      </c>
      <c r="D18" s="60">
        <f>' Code E107 Salaries &amp; Wages'!F30</f>
        <v>5415614.2</v>
      </c>
      <c r="E18" s="60">
        <f>' Code E107 Salaries &amp; Wages'!G30</f>
        <v>5415614.2</v>
      </c>
      <c r="F18" s="60">
        <f>' Code E107 Salaries &amp; Wages'!H30</f>
        <v>5415614.2</v>
      </c>
      <c r="G18" s="60">
        <f>' Code E107 Salaries &amp; Wages'!I30</f>
        <v>5415614.2</v>
      </c>
      <c r="H18" s="60">
        <f>' Code E107 Salaries &amp; Wages'!J30</f>
        <v>5415614.2</v>
      </c>
      <c r="I18" s="60">
        <f>' Code E107 Salaries &amp; Wages'!K30</f>
        <v>5415614.2</v>
      </c>
      <c r="J18" s="60">
        <f>' Code E107 Salaries &amp; Wages'!L30</f>
        <v>5415614.2</v>
      </c>
      <c r="K18" s="60">
        <f>' Code E107 Salaries &amp; Wages'!M30</f>
        <v>5415614.2</v>
      </c>
      <c r="L18" s="60">
        <f>' Code E107 Salaries &amp; Wages'!N30</f>
        <v>5415614.2</v>
      </c>
      <c r="M18" s="60">
        <f>' Code E107 Salaries &amp; Wages'!O30</f>
        <v>5415614.2</v>
      </c>
      <c r="N18" s="60">
        <f>' Code E107 Salaries &amp; Wages'!P30</f>
        <v>5415614.2</v>
      </c>
      <c r="O18" s="60">
        <f>' Code E107 Salaries &amp; Wages'!Q30</f>
        <v>5415614.2</v>
      </c>
      <c r="P18" s="29">
        <f t="shared" si="0"/>
        <v>0</v>
      </c>
    </row>
    <row r="19" spans="1:16" ht="30">
      <c r="A19" s="29" t="s">
        <v>53</v>
      </c>
      <c r="B19" s="30" t="s">
        <v>96</v>
      </c>
      <c r="C19" s="60">
        <f>' Code E108 Staff &amp; Vol Training'!E30</f>
        <v>1400000</v>
      </c>
      <c r="D19" s="60">
        <f>' Code E108 Staff &amp; Vol Training'!F30</f>
        <v>50000</v>
      </c>
      <c r="E19" s="60">
        <f>' Code E108 Staff &amp; Vol Training'!G30</f>
        <v>0</v>
      </c>
      <c r="F19" s="60">
        <f>' Code E108 Staff &amp; Vol Training'!H30</f>
        <v>0</v>
      </c>
      <c r="G19" s="60">
        <f>' Code E108 Staff &amp; Vol Training'!I30</f>
        <v>350000</v>
      </c>
      <c r="H19" s="60">
        <f>' Code E108 Staff &amp; Vol Training'!J30</f>
        <v>300000</v>
      </c>
      <c r="I19" s="60">
        <f>' Code E108 Staff &amp; Vol Training'!K30</f>
        <v>0</v>
      </c>
      <c r="J19" s="60">
        <f>' Code E108 Staff &amp; Vol Training'!L30</f>
        <v>0</v>
      </c>
      <c r="K19" s="60">
        <f>' Code E108 Staff &amp; Vol Training'!M30</f>
        <v>300000</v>
      </c>
      <c r="L19" s="60">
        <f>' Code E108 Staff &amp; Vol Training'!N30</f>
        <v>50000</v>
      </c>
      <c r="M19" s="60">
        <f>' Code E108 Staff &amp; Vol Training'!O30</f>
        <v>350000</v>
      </c>
      <c r="N19" s="60">
        <f>' Code E108 Staff &amp; Vol Training'!P30</f>
        <v>460000</v>
      </c>
      <c r="O19" s="60">
        <f>' Code E108 Staff &amp; Vol Training'!Q30</f>
        <v>0</v>
      </c>
      <c r="P19" s="29">
        <f t="shared" si="0"/>
        <v>-460000</v>
      </c>
    </row>
    <row r="20" spans="1:16" ht="30">
      <c r="A20" s="29" t="s">
        <v>54</v>
      </c>
      <c r="B20" s="31" t="s">
        <v>95</v>
      </c>
      <c r="C20" s="60">
        <f>'Code E109 Admin &amp; Supplies'!E30</f>
        <v>5191780</v>
      </c>
      <c r="D20" s="60">
        <f>'Code E109 Admin &amp; Supplies'!F30</f>
        <v>539780</v>
      </c>
      <c r="E20" s="60">
        <f>'Code E109 Admin &amp; Supplies'!G30</f>
        <v>345000</v>
      </c>
      <c r="F20" s="60">
        <f>'Code E109 Admin &amp; Supplies'!H30</f>
        <v>385000</v>
      </c>
      <c r="G20" s="60">
        <f>'Code E109 Admin &amp; Supplies'!I30</f>
        <v>552000</v>
      </c>
      <c r="H20" s="60">
        <f>'Code E109 Admin &amp; Supplies'!J30</f>
        <v>345000</v>
      </c>
      <c r="I20" s="60">
        <f>'Code E109 Admin &amp; Supplies'!K30</f>
        <v>345000</v>
      </c>
      <c r="J20" s="60">
        <f>'Code E109 Admin &amp; Supplies'!L30</f>
        <v>665000</v>
      </c>
      <c r="K20" s="60">
        <f>'Code E109 Admin &amp; Supplies'!M30</f>
        <v>345000</v>
      </c>
      <c r="L20" s="60">
        <f>'Code E109 Admin &amp; Supplies'!N30</f>
        <v>545000</v>
      </c>
      <c r="M20" s="60">
        <f>'Code E109 Admin &amp; Supplies'!O30</f>
        <v>395000</v>
      </c>
      <c r="N20" s="60">
        <f>'Code E109 Admin &amp; Supplies'!P30</f>
        <v>385000</v>
      </c>
      <c r="O20" s="60">
        <f>'Code E109 Admin &amp; Supplies'!Q30</f>
        <v>345000</v>
      </c>
      <c r="P20" s="29">
        <f t="shared" si="0"/>
        <v>0</v>
      </c>
    </row>
    <row r="21" spans="1:16" ht="15">
      <c r="A21" s="29" t="s">
        <v>55</v>
      </c>
      <c r="B21" s="29" t="s">
        <v>94</v>
      </c>
      <c r="C21" s="60">
        <f>' Code E110 Projects &amp; Events'!E30</f>
        <v>1130000</v>
      </c>
      <c r="D21" s="60">
        <f>' Code E110 Projects &amp; Events'!F30</f>
        <v>40000</v>
      </c>
      <c r="E21" s="60">
        <f>' Code E110 Projects &amp; Events'!G30</f>
        <v>40000</v>
      </c>
      <c r="F21" s="60">
        <f>' Code E110 Projects &amp; Events'!H30</f>
        <v>40000</v>
      </c>
      <c r="G21" s="60">
        <f>' Code E110 Projects &amp; Events'!I30</f>
        <v>40000</v>
      </c>
      <c r="H21" s="60">
        <f>' Code E110 Projects &amp; Events'!J30</f>
        <v>40000</v>
      </c>
      <c r="I21" s="60">
        <f>' Code E110 Projects &amp; Events'!K30</f>
        <v>40000</v>
      </c>
      <c r="J21" s="60">
        <f>' Code E110 Projects &amp; Events'!L30</f>
        <v>540000</v>
      </c>
      <c r="K21" s="60">
        <f>' Code E110 Projects &amp; Events'!M30</f>
        <v>190000</v>
      </c>
      <c r="L21" s="60">
        <f>' Code E110 Projects &amp; Events'!N30</f>
        <v>40000</v>
      </c>
      <c r="M21" s="60">
        <f>' Code E110 Projects &amp; Events'!O30</f>
        <v>40000</v>
      </c>
      <c r="N21" s="60">
        <f>' Code E110 Projects &amp; Events'!P30</f>
        <v>40000</v>
      </c>
      <c r="O21" s="60">
        <f>' Code E110 Projects &amp; Events'!Q30</f>
        <v>40000</v>
      </c>
      <c r="P21" s="29">
        <f>' Code E110 Projects &amp; Events'!R30</f>
        <v>0</v>
      </c>
    </row>
    <row r="22" spans="1:16" ht="15">
      <c r="A22" s="29" t="s">
        <v>92</v>
      </c>
      <c r="B22" s="29" t="s">
        <v>93</v>
      </c>
      <c r="C22" s="60">
        <f>ECOVID19!E30</f>
        <v>0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29"/>
    </row>
    <row r="23" spans="1:16" ht="15">
      <c r="A23" s="29"/>
      <c r="B23" s="8" t="s">
        <v>78</v>
      </c>
      <c r="C23" s="61">
        <f>SUM(C12:C21)</f>
        <v>158690350.4</v>
      </c>
      <c r="D23" s="61">
        <f aca="true" t="shared" si="1" ref="D23:O23">SUM(D12:D21)</f>
        <v>7478494.2</v>
      </c>
      <c r="E23" s="61">
        <f t="shared" si="1"/>
        <v>6520714.2</v>
      </c>
      <c r="F23" s="61">
        <f t="shared" si="1"/>
        <v>6484714.2</v>
      </c>
      <c r="G23" s="61">
        <f t="shared" si="1"/>
        <v>7534714.2</v>
      </c>
      <c r="H23" s="61">
        <f t="shared" si="1"/>
        <v>12332714.2</v>
      </c>
      <c r="I23" s="61">
        <f t="shared" si="1"/>
        <v>7737714.2</v>
      </c>
      <c r="J23" s="61">
        <f t="shared" si="1"/>
        <v>9871214.2</v>
      </c>
      <c r="K23" s="61">
        <f t="shared" si="1"/>
        <v>47287214.2</v>
      </c>
      <c r="L23" s="61">
        <f t="shared" si="1"/>
        <v>9398214.2</v>
      </c>
      <c r="M23" s="61">
        <f t="shared" si="1"/>
        <v>9580214.2</v>
      </c>
      <c r="N23" s="61">
        <f t="shared" si="1"/>
        <v>27108714.2</v>
      </c>
      <c r="O23" s="61">
        <f t="shared" si="1"/>
        <v>7815714.2</v>
      </c>
      <c r="P23" s="29">
        <f t="shared" si="0"/>
        <v>-460000</v>
      </c>
    </row>
    <row r="24" spans="1:16" ht="15">
      <c r="A24" s="29" t="s">
        <v>76</v>
      </c>
      <c r="B24" s="29" t="s">
        <v>77</v>
      </c>
      <c r="C24" s="60">
        <f>'Survival Budget Summary'!C17</f>
        <v>0</v>
      </c>
      <c r="D24" s="60">
        <f>'Survival Budget Summary'!D17</f>
        <v>0</v>
      </c>
      <c r="E24" s="60">
        <f>'Survival Budget Summary'!E17</f>
        <v>0</v>
      </c>
      <c r="F24" s="60">
        <f>'Survival Budget Summary'!F17</f>
        <v>0</v>
      </c>
      <c r="G24" s="60">
        <f>'Survival Budget Summary'!G17</f>
        <v>0</v>
      </c>
      <c r="H24" s="60">
        <f>'Survival Budget Summary'!H17</f>
        <v>0</v>
      </c>
      <c r="I24" s="60">
        <f>'Survival Budget Summary'!I17</f>
        <v>0</v>
      </c>
      <c r="J24" s="60">
        <f>'Survival Budget Summary'!J17</f>
        <v>0</v>
      </c>
      <c r="K24" s="60">
        <f>'Survival Budget Summary'!K17</f>
        <v>0</v>
      </c>
      <c r="L24" s="60">
        <f>'Survival Budget Summary'!L17</f>
        <v>0</v>
      </c>
      <c r="M24" s="60">
        <f>'Survival Budget Summary'!M17</f>
        <v>0</v>
      </c>
      <c r="N24" s="60">
        <f>'Survival Budget Summary'!N17</f>
        <v>0</v>
      </c>
      <c r="O24" s="60">
        <f>'Survival Budget Summary'!O17</f>
        <v>0</v>
      </c>
      <c r="P24" s="29">
        <f t="shared" si="0"/>
        <v>0</v>
      </c>
    </row>
    <row r="25" spans="1:16" ht="15">
      <c r="A25" s="29" t="s">
        <v>116</v>
      </c>
      <c r="B25" s="29" t="s">
        <v>114</v>
      </c>
      <c r="C25" s="60">
        <f>'UG E400 Funds from other Agents'!E30</f>
        <v>0</v>
      </c>
      <c r="D25" s="60">
        <f>'UG E400 Funds from other Agents'!F30</f>
        <v>0</v>
      </c>
      <c r="E25" s="60">
        <f>'UG E400 Funds from other Agents'!G30</f>
        <v>0</v>
      </c>
      <c r="F25" s="60">
        <f>'UG E400 Funds from other Agents'!H30</f>
        <v>0</v>
      </c>
      <c r="G25" s="60">
        <f>'UG E400 Funds from other Agents'!I30</f>
        <v>0</v>
      </c>
      <c r="H25" s="60">
        <f>'UG E400 Funds from other Agents'!J30</f>
        <v>0</v>
      </c>
      <c r="I25" s="60">
        <f>'UG E400 Funds from other Agents'!K30</f>
        <v>0</v>
      </c>
      <c r="J25" s="60">
        <f>'UG E400 Funds from other Agents'!L30</f>
        <v>0</v>
      </c>
      <c r="K25" s="60">
        <f>'UG E400 Funds from other Agents'!M30</f>
        <v>0</v>
      </c>
      <c r="L25" s="60">
        <f>'UG E400 Funds from other Agents'!N30</f>
        <v>0</v>
      </c>
      <c r="M25" s="60">
        <f>'UG E400 Funds from other Agents'!O30</f>
        <v>0</v>
      </c>
      <c r="N25" s="60">
        <f>'UG E400 Funds from other Agents'!P30</f>
        <v>0</v>
      </c>
      <c r="O25" s="60">
        <f>'UG E400 Funds from other Agents'!Q30</f>
        <v>0</v>
      </c>
      <c r="P25" s="29"/>
    </row>
    <row r="26" spans="1:16" ht="15">
      <c r="A26" s="29" t="s">
        <v>117</v>
      </c>
      <c r="B26" s="29" t="s">
        <v>105</v>
      </c>
      <c r="C26" s="60">
        <f>'Code E500 Local Resource Mob'!E30</f>
        <v>0</v>
      </c>
      <c r="D26" s="60">
        <f>'Code E500 Local Resource Mob'!F30</f>
        <v>0</v>
      </c>
      <c r="E26" s="60">
        <f>'Code E500 Local Resource Mob'!G30</f>
        <v>0</v>
      </c>
      <c r="F26" s="60">
        <f>'Code E500 Local Resource Mob'!H30</f>
        <v>0</v>
      </c>
      <c r="G26" s="60">
        <f>'Code E500 Local Resource Mob'!I30</f>
        <v>0</v>
      </c>
      <c r="H26" s="60">
        <f>'Code E500 Local Resource Mob'!J30</f>
        <v>0</v>
      </c>
      <c r="I26" s="60">
        <f>'Code E500 Local Resource Mob'!K30</f>
        <v>0</v>
      </c>
      <c r="J26" s="60">
        <f>'Code E500 Local Resource Mob'!L30</f>
        <v>0</v>
      </c>
      <c r="K26" s="60">
        <f>'Code E500 Local Resource Mob'!M30</f>
        <v>0</v>
      </c>
      <c r="L26" s="60">
        <f>'Code E500 Local Resource Mob'!N30</f>
        <v>0</v>
      </c>
      <c r="M26" s="60">
        <f>'Code E500 Local Resource Mob'!O30</f>
        <v>0</v>
      </c>
      <c r="N26" s="60">
        <f>'Code E500 Local Resource Mob'!P30</f>
        <v>0</v>
      </c>
      <c r="O26" s="60">
        <f>'Code E500 Local Resource Mob'!Q30</f>
        <v>0</v>
      </c>
      <c r="P26" s="29">
        <f>'Code E500 Local Resource Mob'!R30</f>
        <v>0</v>
      </c>
    </row>
    <row r="27" spans="1:16" ht="15">
      <c r="A27" s="29"/>
      <c r="B27" s="29" t="s">
        <v>115</v>
      </c>
      <c r="C27" s="60">
        <f>'Code E600 FGP Generated Income'!E30</f>
        <v>0</v>
      </c>
      <c r="D27" s="60">
        <f>'Code E600 FGP Generated Income'!F30</f>
        <v>0</v>
      </c>
      <c r="E27" s="60">
        <f>'Code E600 FGP Generated Income'!G30</f>
        <v>0</v>
      </c>
      <c r="F27" s="60">
        <f>'Code E600 FGP Generated Income'!H30</f>
        <v>0</v>
      </c>
      <c r="G27" s="60">
        <f>'Code E600 FGP Generated Income'!I30</f>
        <v>0</v>
      </c>
      <c r="H27" s="60">
        <f>'Code E600 FGP Generated Income'!J30</f>
        <v>0</v>
      </c>
      <c r="I27" s="60">
        <f>'Code E600 FGP Generated Income'!K30</f>
        <v>0</v>
      </c>
      <c r="J27" s="60">
        <f>'Code E600 FGP Generated Income'!L30</f>
        <v>0</v>
      </c>
      <c r="K27" s="60">
        <f>'Code E600 FGP Generated Income'!M30</f>
        <v>0</v>
      </c>
      <c r="L27" s="60">
        <f>'Code E600 FGP Generated Income'!N30</f>
        <v>0</v>
      </c>
      <c r="M27" s="60">
        <f>'Code E600 FGP Generated Income'!O30</f>
        <v>0</v>
      </c>
      <c r="N27" s="60">
        <f>'Code E600 FGP Generated Income'!P30</f>
        <v>0</v>
      </c>
      <c r="O27" s="60">
        <f>'Code E600 FGP Generated Income'!Q30</f>
        <v>0</v>
      </c>
      <c r="P27" s="29"/>
    </row>
    <row r="28" spans="1:16" ht="15">
      <c r="A28" s="29"/>
      <c r="B28" s="8" t="s">
        <v>79</v>
      </c>
      <c r="C28" s="61">
        <f>SUM(C23:C27)</f>
        <v>158690350.4</v>
      </c>
      <c r="D28" s="61">
        <f aca="true" t="shared" si="2" ref="D28:O28">SUM(D23:D27)</f>
        <v>7478494.2</v>
      </c>
      <c r="E28" s="61">
        <f t="shared" si="2"/>
        <v>6520714.2</v>
      </c>
      <c r="F28" s="61">
        <f t="shared" si="2"/>
        <v>6484714.2</v>
      </c>
      <c r="G28" s="61">
        <f t="shared" si="2"/>
        <v>7534714.2</v>
      </c>
      <c r="H28" s="61">
        <f t="shared" si="2"/>
        <v>12332714.2</v>
      </c>
      <c r="I28" s="61">
        <f t="shared" si="2"/>
        <v>7737714.2</v>
      </c>
      <c r="J28" s="61">
        <f t="shared" si="2"/>
        <v>9871214.2</v>
      </c>
      <c r="K28" s="61">
        <f t="shared" si="2"/>
        <v>47287214.2</v>
      </c>
      <c r="L28" s="61">
        <f t="shared" si="2"/>
        <v>9398214.2</v>
      </c>
      <c r="M28" s="61">
        <f t="shared" si="2"/>
        <v>9580214.2</v>
      </c>
      <c r="N28" s="61">
        <f t="shared" si="2"/>
        <v>27108714.2</v>
      </c>
      <c r="O28" s="61">
        <f t="shared" si="2"/>
        <v>7815714.2</v>
      </c>
      <c r="P28" s="29">
        <f t="shared" si="0"/>
        <v>-460000</v>
      </c>
    </row>
    <row r="29" spans="1:16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4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2"/>
      <c r="B31" s="90" t="s">
        <v>81</v>
      </c>
      <c r="C31" s="91"/>
      <c r="D31" s="92" t="s">
        <v>82</v>
      </c>
      <c r="E31" s="93"/>
      <c r="F31" s="93"/>
      <c r="G31" s="94"/>
      <c r="H31" s="81" t="s">
        <v>83</v>
      </c>
      <c r="I31" s="81"/>
      <c r="J31" s="81"/>
      <c r="K31" s="81"/>
      <c r="L31" s="81" t="s">
        <v>84</v>
      </c>
      <c r="M31" s="81"/>
      <c r="N31" s="81"/>
    </row>
    <row r="32" spans="1:14" ht="15">
      <c r="A32" s="32"/>
      <c r="B32" s="95" t="s">
        <v>90</v>
      </c>
      <c r="C32" s="96"/>
      <c r="D32" s="97"/>
      <c r="E32" s="98"/>
      <c r="F32" s="98"/>
      <c r="G32" s="99"/>
      <c r="H32" s="86"/>
      <c r="I32" s="86"/>
      <c r="J32" s="86"/>
      <c r="K32" s="86"/>
      <c r="L32" s="86"/>
      <c r="M32" s="86"/>
      <c r="N32" s="86"/>
    </row>
    <row r="33" spans="1:14" ht="15">
      <c r="A33" s="32"/>
      <c r="B33" s="95" t="s">
        <v>85</v>
      </c>
      <c r="C33" s="96"/>
      <c r="D33" s="97"/>
      <c r="E33" s="98"/>
      <c r="F33" s="98"/>
      <c r="G33" s="99"/>
      <c r="H33" s="86"/>
      <c r="I33" s="86"/>
      <c r="J33" s="86"/>
      <c r="K33" s="86"/>
      <c r="L33" s="86"/>
      <c r="M33" s="86"/>
      <c r="N33" s="86"/>
    </row>
    <row r="34" spans="1:14" ht="15">
      <c r="A34" s="32"/>
      <c r="B34" s="95" t="s">
        <v>86</v>
      </c>
      <c r="C34" s="96"/>
      <c r="D34" s="47"/>
      <c r="E34" s="48"/>
      <c r="F34" s="48"/>
      <c r="G34" s="49"/>
      <c r="H34" s="87"/>
      <c r="I34" s="88"/>
      <c r="J34" s="88"/>
      <c r="K34" s="89"/>
      <c r="L34" s="87"/>
      <c r="M34" s="88"/>
      <c r="N34" s="89"/>
    </row>
    <row r="35" spans="1:14" ht="15">
      <c r="A35" s="32"/>
      <c r="D35" s="97"/>
      <c r="E35" s="98"/>
      <c r="F35" s="98"/>
      <c r="G35" s="99"/>
      <c r="H35" s="86"/>
      <c r="I35" s="86"/>
      <c r="J35" s="86"/>
      <c r="K35" s="86"/>
      <c r="L35" s="86"/>
      <c r="M35" s="86"/>
      <c r="N35" s="86"/>
    </row>
  </sheetData>
  <sheetProtection sheet="1" objects="1" scenarios="1"/>
  <mergeCells count="28">
    <mergeCell ref="B34:C34"/>
    <mergeCell ref="D35:G35"/>
    <mergeCell ref="H35:K35"/>
    <mergeCell ref="L35:N35"/>
    <mergeCell ref="B32:C32"/>
    <mergeCell ref="D32:G32"/>
    <mergeCell ref="H32:K32"/>
    <mergeCell ref="L32:N32"/>
    <mergeCell ref="B33:C33"/>
    <mergeCell ref="D33:G33"/>
    <mergeCell ref="H33:K33"/>
    <mergeCell ref="L33:N33"/>
    <mergeCell ref="H34:K34"/>
    <mergeCell ref="L34:N34"/>
    <mergeCell ref="C9:D9"/>
    <mergeCell ref="C5:D5"/>
    <mergeCell ref="N9:O9"/>
    <mergeCell ref="K9:L9"/>
    <mergeCell ref="B31:C31"/>
    <mergeCell ref="D31:G31"/>
    <mergeCell ref="C7:D7"/>
    <mergeCell ref="H31:K31"/>
    <mergeCell ref="L31:N31"/>
    <mergeCell ref="G9:H9"/>
    <mergeCell ref="K5:L5"/>
    <mergeCell ref="G5:H5"/>
    <mergeCell ref="G7:H7"/>
    <mergeCell ref="K7:L7"/>
  </mergeCells>
  <printOptions/>
  <pageMargins left="0.7" right="0.7" top="0.75" bottom="0.75" header="0.3" footer="0.3"/>
  <pageSetup horizontalDpi="600" verticalDpi="600" orientation="landscape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H1">
      <selection activeCell="R28" sqref="R23:R28"/>
    </sheetView>
  </sheetViews>
  <sheetFormatPr defaultColWidth="9.140625" defaultRowHeight="15"/>
  <cols>
    <col min="1" max="1" width="26.8515625" style="34" customWidth="1"/>
    <col min="2" max="2" width="11.00390625" style="34" bestFit="1" customWidth="1"/>
    <col min="3" max="3" width="14.421875" style="34" bestFit="1" customWidth="1"/>
    <col min="4" max="4" width="9.00390625" style="34" bestFit="1" customWidth="1"/>
    <col min="5" max="5" width="23.421875" style="34" bestFit="1" customWidth="1"/>
    <col min="6" max="17" width="17.57421875" style="34" bestFit="1" customWidth="1"/>
    <col min="18" max="18" width="21.57421875" style="34" bestFit="1" customWidth="1"/>
    <col min="19" max="16384" width="9.140625" style="34" customWidth="1"/>
  </cols>
  <sheetData>
    <row r="1" spans="1:17" ht="12.75">
      <c r="A1" s="108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25.5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2.75">
      <c r="A3" s="66"/>
      <c r="B3" s="65"/>
      <c r="C3" s="65"/>
      <c r="D3" s="65"/>
      <c r="E3" s="2">
        <f aca="true" t="shared" si="0" ref="E3:E29">B3*C3*D3</f>
        <v>0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26">
        <f>E3-SUM(F3:Q3)</f>
        <v>0</v>
      </c>
    </row>
    <row r="4" spans="1:18" ht="12.75">
      <c r="A4" s="66" t="s">
        <v>214</v>
      </c>
      <c r="B4" s="65">
        <v>1</v>
      </c>
      <c r="C4" s="65">
        <v>300000</v>
      </c>
      <c r="D4" s="65">
        <v>4</v>
      </c>
      <c r="E4" s="2">
        <f t="shared" si="0"/>
        <v>1200000</v>
      </c>
      <c r="F4" s="65"/>
      <c r="G4" s="77"/>
      <c r="H4" s="65"/>
      <c r="I4" s="65">
        <v>300000</v>
      </c>
      <c r="J4" s="65">
        <v>300000</v>
      </c>
      <c r="K4" s="65"/>
      <c r="L4" s="65"/>
      <c r="M4" s="65">
        <v>300000</v>
      </c>
      <c r="N4" s="65"/>
      <c r="O4" s="65">
        <v>300000</v>
      </c>
      <c r="P4" s="65">
        <v>460000</v>
      </c>
      <c r="Q4" s="65"/>
      <c r="R4" s="26">
        <f aca="true" t="shared" si="1" ref="R4:R30">E4-SUM(F4:Q4)</f>
        <v>-460000</v>
      </c>
    </row>
    <row r="5" spans="1:18" ht="12.75">
      <c r="A5" s="66"/>
      <c r="B5" s="65"/>
      <c r="C5" s="65"/>
      <c r="D5" s="65"/>
      <c r="E5" s="2">
        <f t="shared" si="0"/>
        <v>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26">
        <f t="shared" si="1"/>
        <v>0</v>
      </c>
    </row>
    <row r="6" spans="1:18" ht="12.75">
      <c r="A6" s="66"/>
      <c r="B6" s="65"/>
      <c r="C6" s="65"/>
      <c r="D6" s="65"/>
      <c r="E6" s="2">
        <f t="shared" si="0"/>
        <v>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26">
        <f t="shared" si="1"/>
        <v>0</v>
      </c>
    </row>
    <row r="7" spans="1:18" ht="13.5" thickBot="1">
      <c r="A7" s="66" t="s">
        <v>215</v>
      </c>
      <c r="B7" s="65">
        <v>1</v>
      </c>
      <c r="C7" s="65">
        <v>50000</v>
      </c>
      <c r="D7" s="65">
        <v>4</v>
      </c>
      <c r="E7" s="2">
        <f t="shared" si="0"/>
        <v>200000</v>
      </c>
      <c r="F7" s="65">
        <v>50000</v>
      </c>
      <c r="G7" s="65"/>
      <c r="H7" s="65"/>
      <c r="I7" s="65">
        <v>50000</v>
      </c>
      <c r="J7" s="65"/>
      <c r="K7" s="65"/>
      <c r="L7" s="65"/>
      <c r="M7" s="65"/>
      <c r="N7" s="65">
        <v>50000</v>
      </c>
      <c r="O7" s="65">
        <v>50000</v>
      </c>
      <c r="P7" s="65"/>
      <c r="Q7" s="65"/>
      <c r="R7" s="26">
        <f t="shared" si="1"/>
        <v>0</v>
      </c>
    </row>
    <row r="8" spans="1:18" ht="13.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3.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3.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3.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3.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3.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3.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3.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3.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3.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3.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3.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3.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3.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3.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3.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3.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3.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3.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3.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3.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3.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2.75">
      <c r="A30" s="109"/>
      <c r="B30" s="110"/>
      <c r="C30" s="110"/>
      <c r="D30" s="111"/>
      <c r="E30" s="3">
        <f aca="true" t="shared" si="2" ref="E30:Q30">SUM(E3:E29)</f>
        <v>1400000</v>
      </c>
      <c r="F30" s="3">
        <f t="shared" si="2"/>
        <v>50000</v>
      </c>
      <c r="G30" s="3">
        <f t="shared" si="2"/>
        <v>0</v>
      </c>
      <c r="H30" s="3">
        <f t="shared" si="2"/>
        <v>0</v>
      </c>
      <c r="I30" s="3">
        <f t="shared" si="2"/>
        <v>350000</v>
      </c>
      <c r="J30" s="3">
        <f t="shared" si="2"/>
        <v>300000</v>
      </c>
      <c r="K30" s="3">
        <f t="shared" si="2"/>
        <v>0</v>
      </c>
      <c r="L30" s="3">
        <f t="shared" si="2"/>
        <v>0</v>
      </c>
      <c r="M30" s="3">
        <f t="shared" si="2"/>
        <v>300000</v>
      </c>
      <c r="N30" s="3">
        <f t="shared" si="2"/>
        <v>50000</v>
      </c>
      <c r="O30" s="3">
        <f t="shared" si="2"/>
        <v>350000</v>
      </c>
      <c r="P30" s="3">
        <f t="shared" si="2"/>
        <v>460000</v>
      </c>
      <c r="Q30" s="3">
        <f t="shared" si="2"/>
        <v>0</v>
      </c>
      <c r="R30" s="26">
        <f t="shared" si="1"/>
        <v>-460000</v>
      </c>
    </row>
  </sheetData>
  <sheetProtection sheet="1" objects="1" scenarios="1"/>
  <mergeCells count="2">
    <mergeCell ref="A1:Q1"/>
    <mergeCell ref="A30:D30"/>
  </mergeCells>
  <printOptions/>
  <pageMargins left="0.25" right="0.25" top="0.75" bottom="0.75" header="0.3" footer="0.3"/>
  <pageSetup horizontalDpi="600" verticalDpi="600" orientation="landscape" paperSize="9" scale="48" r:id="rId1"/>
  <colBreaks count="1" manualBreakCount="1">
    <brk id="17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5"/>
  <cols>
    <col min="1" max="1" width="31.57421875" style="20" bestFit="1" customWidth="1"/>
    <col min="2" max="2" width="11.00390625" style="20" bestFit="1" customWidth="1"/>
    <col min="3" max="3" width="12.8515625" style="20" bestFit="1" customWidth="1"/>
    <col min="4" max="4" width="6.8515625" style="20" bestFit="1" customWidth="1"/>
    <col min="5" max="17" width="17.57421875" style="20" bestFit="1" customWidth="1"/>
    <col min="18" max="18" width="15.7109375" style="20" customWidth="1"/>
    <col min="19" max="16384" width="9.140625" style="20" customWidth="1"/>
  </cols>
  <sheetData>
    <row r="1" spans="1:18" ht="15.75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26.25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5.75">
      <c r="A3" s="66" t="s">
        <v>216</v>
      </c>
      <c r="B3" s="65">
        <v>1</v>
      </c>
      <c r="C3" s="65">
        <v>30000</v>
      </c>
      <c r="D3" s="65">
        <v>12</v>
      </c>
      <c r="E3" s="2">
        <f>B3*C3*D3</f>
        <v>360000</v>
      </c>
      <c r="F3" s="65">
        <v>30000</v>
      </c>
      <c r="G3" s="65">
        <v>30000</v>
      </c>
      <c r="H3" s="65">
        <v>30000</v>
      </c>
      <c r="I3" s="65">
        <v>30000</v>
      </c>
      <c r="J3" s="65">
        <v>30000</v>
      </c>
      <c r="K3" s="65">
        <v>30000</v>
      </c>
      <c r="L3" s="65">
        <v>30000</v>
      </c>
      <c r="M3" s="65">
        <v>30000</v>
      </c>
      <c r="N3" s="65">
        <v>30000</v>
      </c>
      <c r="O3" s="65">
        <v>30000</v>
      </c>
      <c r="P3" s="65">
        <v>30000</v>
      </c>
      <c r="Q3" s="65">
        <v>30000</v>
      </c>
      <c r="R3" s="26">
        <f>E3-SUM(F3:Q3)</f>
        <v>0</v>
      </c>
    </row>
    <row r="4" spans="1:18" ht="15.75">
      <c r="A4" s="66" t="s">
        <v>217</v>
      </c>
      <c r="B4" s="65">
        <v>3</v>
      </c>
      <c r="C4" s="65">
        <v>10000</v>
      </c>
      <c r="D4" s="65">
        <v>12</v>
      </c>
      <c r="E4" s="2">
        <f>B4*C4*D4</f>
        <v>360000</v>
      </c>
      <c r="F4" s="65">
        <v>30000</v>
      </c>
      <c r="G4" s="65">
        <v>30000</v>
      </c>
      <c r="H4" s="65">
        <v>30000</v>
      </c>
      <c r="I4" s="65">
        <v>30000</v>
      </c>
      <c r="J4" s="65">
        <v>30000</v>
      </c>
      <c r="K4" s="65">
        <v>30000</v>
      </c>
      <c r="L4" s="65">
        <v>30000</v>
      </c>
      <c r="M4" s="65">
        <v>30000</v>
      </c>
      <c r="N4" s="65">
        <v>30000</v>
      </c>
      <c r="O4" s="65">
        <v>30000</v>
      </c>
      <c r="P4" s="65">
        <v>30000</v>
      </c>
      <c r="Q4" s="65">
        <v>30000</v>
      </c>
      <c r="R4" s="26">
        <f aca="true" t="shared" si="0" ref="R4:R30">E4-SUM(F4:Q4)</f>
        <v>0</v>
      </c>
    </row>
    <row r="5" spans="1:18" ht="15.75">
      <c r="A5" s="66" t="s">
        <v>218</v>
      </c>
      <c r="B5" s="65">
        <v>1</v>
      </c>
      <c r="C5" s="65">
        <v>50000</v>
      </c>
      <c r="D5" s="65">
        <v>12</v>
      </c>
      <c r="E5" s="2">
        <f aca="true" t="shared" si="1" ref="E5:E29">B5*C5*D5</f>
        <v>600000</v>
      </c>
      <c r="F5" s="65">
        <v>50000</v>
      </c>
      <c r="G5" s="65">
        <v>50000</v>
      </c>
      <c r="H5" s="65">
        <v>50000</v>
      </c>
      <c r="I5" s="65">
        <v>50000</v>
      </c>
      <c r="J5" s="65">
        <v>50000</v>
      </c>
      <c r="K5" s="65">
        <v>50000</v>
      </c>
      <c r="L5" s="65">
        <v>50000</v>
      </c>
      <c r="M5" s="65">
        <v>50000</v>
      </c>
      <c r="N5" s="65">
        <v>50000</v>
      </c>
      <c r="O5" s="65">
        <v>50000</v>
      </c>
      <c r="P5" s="65">
        <v>50000</v>
      </c>
      <c r="Q5" s="65">
        <v>50000</v>
      </c>
      <c r="R5" s="26">
        <f t="shared" si="0"/>
        <v>0</v>
      </c>
    </row>
    <row r="6" spans="1:18" ht="15.75">
      <c r="A6" s="66" t="s">
        <v>219</v>
      </c>
      <c r="B6" s="65">
        <v>1</v>
      </c>
      <c r="C6" s="65">
        <v>30000</v>
      </c>
      <c r="D6" s="65">
        <v>12</v>
      </c>
      <c r="E6" s="2">
        <f t="shared" si="1"/>
        <v>360000</v>
      </c>
      <c r="F6" s="65">
        <v>30000</v>
      </c>
      <c r="G6" s="65">
        <v>30000</v>
      </c>
      <c r="H6" s="65">
        <v>30000</v>
      </c>
      <c r="I6" s="65">
        <v>30000</v>
      </c>
      <c r="J6" s="65">
        <v>30000</v>
      </c>
      <c r="K6" s="65">
        <v>30000</v>
      </c>
      <c r="L6" s="65">
        <v>30000</v>
      </c>
      <c r="M6" s="65">
        <v>30000</v>
      </c>
      <c r="N6" s="65">
        <v>30000</v>
      </c>
      <c r="O6" s="65">
        <v>30000</v>
      </c>
      <c r="P6" s="65">
        <v>30000</v>
      </c>
      <c r="Q6" s="65">
        <v>30000</v>
      </c>
      <c r="R6" s="26">
        <f t="shared" si="0"/>
        <v>0</v>
      </c>
    </row>
    <row r="7" spans="1:18" ht="15.75">
      <c r="A7" s="66" t="s">
        <v>220</v>
      </c>
      <c r="B7" s="65">
        <v>1</v>
      </c>
      <c r="C7" s="65">
        <v>35000</v>
      </c>
      <c r="D7" s="65">
        <v>12</v>
      </c>
      <c r="E7" s="2">
        <f t="shared" si="1"/>
        <v>420000</v>
      </c>
      <c r="F7" s="65">
        <v>35000</v>
      </c>
      <c r="G7" s="65">
        <v>35000</v>
      </c>
      <c r="H7" s="65">
        <v>35000</v>
      </c>
      <c r="I7" s="65">
        <v>35000</v>
      </c>
      <c r="J7" s="65">
        <v>35000</v>
      </c>
      <c r="K7" s="65">
        <v>35000</v>
      </c>
      <c r="L7" s="65">
        <v>35000</v>
      </c>
      <c r="M7" s="65">
        <v>35000</v>
      </c>
      <c r="N7" s="65">
        <v>35000</v>
      </c>
      <c r="O7" s="65">
        <v>35000</v>
      </c>
      <c r="P7" s="65">
        <v>35000</v>
      </c>
      <c r="Q7" s="65">
        <v>35000</v>
      </c>
      <c r="R7" s="26">
        <f t="shared" si="0"/>
        <v>0</v>
      </c>
    </row>
    <row r="8" spans="1:18" ht="15.75">
      <c r="A8" s="66" t="s">
        <v>221</v>
      </c>
      <c r="B8" s="65">
        <v>1</v>
      </c>
      <c r="C8" s="65">
        <v>200000</v>
      </c>
      <c r="D8" s="65">
        <v>2</v>
      </c>
      <c r="E8" s="2">
        <f t="shared" si="1"/>
        <v>400000</v>
      </c>
      <c r="F8" s="65"/>
      <c r="G8" s="65"/>
      <c r="H8" s="65"/>
      <c r="I8" s="65">
        <v>200000</v>
      </c>
      <c r="J8" s="65"/>
      <c r="K8" s="65"/>
      <c r="L8" s="65"/>
      <c r="M8" s="65"/>
      <c r="N8" s="65">
        <v>200000</v>
      </c>
      <c r="O8" s="65"/>
      <c r="P8" s="65"/>
      <c r="Q8" s="65"/>
      <c r="R8" s="26">
        <f t="shared" si="0"/>
        <v>0</v>
      </c>
    </row>
    <row r="9" spans="1:18" ht="15.75">
      <c r="A9" s="66" t="s">
        <v>222</v>
      </c>
      <c r="B9" s="65">
        <v>1</v>
      </c>
      <c r="C9" s="65">
        <v>20000</v>
      </c>
      <c r="D9" s="65">
        <v>12</v>
      </c>
      <c r="E9" s="2">
        <f t="shared" si="1"/>
        <v>240000</v>
      </c>
      <c r="F9" s="65">
        <v>20000</v>
      </c>
      <c r="G9" s="65">
        <v>20000</v>
      </c>
      <c r="H9" s="65">
        <v>20000</v>
      </c>
      <c r="I9" s="65">
        <v>20000</v>
      </c>
      <c r="J9" s="65">
        <v>20000</v>
      </c>
      <c r="K9" s="65">
        <v>20000</v>
      </c>
      <c r="L9" s="65">
        <v>20000</v>
      </c>
      <c r="M9" s="65">
        <v>20000</v>
      </c>
      <c r="N9" s="65">
        <v>20000</v>
      </c>
      <c r="O9" s="65">
        <v>20000</v>
      </c>
      <c r="P9" s="65">
        <v>20000</v>
      </c>
      <c r="Q9" s="65">
        <v>20000</v>
      </c>
      <c r="R9" s="26">
        <f t="shared" si="0"/>
        <v>0</v>
      </c>
    </row>
    <row r="10" spans="1:18" ht="15.75">
      <c r="A10" s="66" t="s">
        <v>223</v>
      </c>
      <c r="B10" s="65">
        <v>1</v>
      </c>
      <c r="C10" s="65">
        <v>20000</v>
      </c>
      <c r="D10" s="65">
        <v>2</v>
      </c>
      <c r="E10" s="58">
        <f t="shared" si="1"/>
        <v>40000</v>
      </c>
      <c r="F10" s="65">
        <v>20000</v>
      </c>
      <c r="G10" s="65"/>
      <c r="H10" s="65"/>
      <c r="I10" s="65"/>
      <c r="J10" s="65"/>
      <c r="K10" s="65"/>
      <c r="L10" s="65">
        <v>20000</v>
      </c>
      <c r="M10" s="65"/>
      <c r="N10" s="65"/>
      <c r="O10" s="65"/>
      <c r="P10" s="65"/>
      <c r="Q10" s="65"/>
      <c r="R10" s="26">
        <f t="shared" si="0"/>
        <v>0</v>
      </c>
    </row>
    <row r="11" spans="1:18" ht="15.75">
      <c r="A11" s="66" t="s">
        <v>224</v>
      </c>
      <c r="B11" s="65">
        <v>1</v>
      </c>
      <c r="C11" s="65">
        <v>10000</v>
      </c>
      <c r="D11" s="65">
        <v>2</v>
      </c>
      <c r="E11" s="58">
        <f t="shared" si="1"/>
        <v>20000</v>
      </c>
      <c r="F11" s="65">
        <v>10000</v>
      </c>
      <c r="G11" s="65"/>
      <c r="H11" s="65"/>
      <c r="I11" s="65"/>
      <c r="J11" s="65"/>
      <c r="K11" s="65"/>
      <c r="L11" s="65">
        <v>10000</v>
      </c>
      <c r="M11" s="65"/>
      <c r="N11" s="65"/>
      <c r="O11" s="65"/>
      <c r="P11" s="65"/>
      <c r="Q11" s="65"/>
      <c r="R11" s="26">
        <f t="shared" si="0"/>
        <v>0</v>
      </c>
    </row>
    <row r="12" spans="1:18" ht="15.75">
      <c r="A12" s="66" t="s">
        <v>225</v>
      </c>
      <c r="B12" s="65">
        <v>5</v>
      </c>
      <c r="C12" s="65">
        <v>20000</v>
      </c>
      <c r="D12" s="65">
        <v>1</v>
      </c>
      <c r="E12" s="58">
        <f t="shared" si="1"/>
        <v>100000</v>
      </c>
      <c r="F12" s="65"/>
      <c r="G12" s="65"/>
      <c r="H12" s="65"/>
      <c r="I12" s="65"/>
      <c r="J12" s="65"/>
      <c r="K12" s="65"/>
      <c r="L12" s="65">
        <v>100000</v>
      </c>
      <c r="M12" s="65"/>
      <c r="N12" s="65"/>
      <c r="O12" s="65"/>
      <c r="P12" s="65"/>
      <c r="Q12" s="65"/>
      <c r="R12" s="26">
        <f t="shared" si="0"/>
        <v>0</v>
      </c>
    </row>
    <row r="13" spans="1:18" ht="15.75">
      <c r="A13" s="66" t="s">
        <v>226</v>
      </c>
      <c r="B13" s="65">
        <v>1</v>
      </c>
      <c r="C13" s="65">
        <v>50000</v>
      </c>
      <c r="D13" s="65">
        <v>1</v>
      </c>
      <c r="E13" s="58">
        <f t="shared" si="1"/>
        <v>50000</v>
      </c>
      <c r="F13" s="65"/>
      <c r="G13" s="65"/>
      <c r="H13" s="65"/>
      <c r="I13" s="65"/>
      <c r="J13" s="65"/>
      <c r="K13" s="65"/>
      <c r="L13" s="65"/>
      <c r="M13" s="65"/>
      <c r="N13" s="65"/>
      <c r="O13" s="65">
        <v>50000</v>
      </c>
      <c r="P13" s="65"/>
      <c r="Q13" s="65"/>
      <c r="R13" s="26">
        <f t="shared" si="0"/>
        <v>0</v>
      </c>
    </row>
    <row r="14" spans="1:18" ht="15.75">
      <c r="A14" s="75" t="s">
        <v>227</v>
      </c>
      <c r="B14" s="65">
        <v>1</v>
      </c>
      <c r="C14" s="65">
        <v>10000</v>
      </c>
      <c r="D14" s="65">
        <v>1</v>
      </c>
      <c r="E14" s="58">
        <f t="shared" si="1"/>
        <v>10000</v>
      </c>
      <c r="F14" s="65">
        <v>10000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26">
        <f t="shared" si="0"/>
        <v>0</v>
      </c>
    </row>
    <row r="15" spans="1:18" ht="15.75">
      <c r="A15" s="66" t="s">
        <v>228</v>
      </c>
      <c r="B15" s="65">
        <v>1</v>
      </c>
      <c r="C15" s="65">
        <v>7000</v>
      </c>
      <c r="D15" s="65">
        <v>1</v>
      </c>
      <c r="E15" s="58">
        <f t="shared" si="1"/>
        <v>7000</v>
      </c>
      <c r="F15" s="65"/>
      <c r="G15" s="65"/>
      <c r="H15" s="78"/>
      <c r="I15" s="65">
        <v>7000</v>
      </c>
      <c r="J15" s="65"/>
      <c r="K15" s="65"/>
      <c r="L15" s="65"/>
      <c r="M15" s="65"/>
      <c r="N15" s="65"/>
      <c r="O15" s="65"/>
      <c r="P15" s="65"/>
      <c r="Q15" s="65"/>
      <c r="R15" s="26">
        <f t="shared" si="0"/>
        <v>0</v>
      </c>
    </row>
    <row r="16" spans="1:18" ht="15.75">
      <c r="A16" s="66" t="s">
        <v>229</v>
      </c>
      <c r="B16" s="65">
        <v>1</v>
      </c>
      <c r="C16" s="65">
        <v>4780</v>
      </c>
      <c r="D16" s="65">
        <v>1</v>
      </c>
      <c r="E16" s="58">
        <f t="shared" si="1"/>
        <v>4780</v>
      </c>
      <c r="F16" s="65">
        <v>4780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0"/>
        <v>0</v>
      </c>
    </row>
    <row r="17" spans="1:18" ht="15.75">
      <c r="A17" s="66" t="s">
        <v>231</v>
      </c>
      <c r="B17" s="65">
        <v>3</v>
      </c>
      <c r="C17" s="65">
        <v>30000</v>
      </c>
      <c r="D17" s="65">
        <v>12</v>
      </c>
      <c r="E17" s="58">
        <f t="shared" si="1"/>
        <v>1080000</v>
      </c>
      <c r="F17" s="65">
        <v>90000</v>
      </c>
      <c r="G17" s="65">
        <v>90000</v>
      </c>
      <c r="H17" s="65">
        <v>90000</v>
      </c>
      <c r="I17" s="65">
        <v>90000</v>
      </c>
      <c r="J17" s="65">
        <v>90000</v>
      </c>
      <c r="K17" s="65">
        <v>90000</v>
      </c>
      <c r="L17" s="65">
        <v>90000</v>
      </c>
      <c r="M17" s="65">
        <v>90000</v>
      </c>
      <c r="N17" s="65">
        <v>90000</v>
      </c>
      <c r="O17" s="65">
        <v>90000</v>
      </c>
      <c r="P17" s="65">
        <v>90000</v>
      </c>
      <c r="Q17" s="65">
        <v>90000</v>
      </c>
      <c r="R17" s="26">
        <f t="shared" si="0"/>
        <v>0</v>
      </c>
    </row>
    <row r="18" spans="1:18" ht="15.75">
      <c r="A18" s="66" t="s">
        <v>232</v>
      </c>
      <c r="B18" s="65">
        <v>2</v>
      </c>
      <c r="C18" s="65">
        <v>30000</v>
      </c>
      <c r="D18" s="65">
        <v>12</v>
      </c>
      <c r="E18" s="58">
        <f t="shared" si="1"/>
        <v>720000</v>
      </c>
      <c r="F18" s="65">
        <v>60000</v>
      </c>
      <c r="G18" s="65">
        <v>60000</v>
      </c>
      <c r="H18" s="65">
        <v>60000</v>
      </c>
      <c r="I18" s="65">
        <v>60000</v>
      </c>
      <c r="J18" s="65">
        <v>60000</v>
      </c>
      <c r="K18" s="65">
        <v>60000</v>
      </c>
      <c r="L18" s="65">
        <v>60000</v>
      </c>
      <c r="M18" s="65">
        <v>60000</v>
      </c>
      <c r="N18" s="65">
        <v>60000</v>
      </c>
      <c r="O18" s="65">
        <v>60000</v>
      </c>
      <c r="P18" s="65">
        <v>60000</v>
      </c>
      <c r="Q18" s="65">
        <v>60000</v>
      </c>
      <c r="R18" s="26">
        <f t="shared" si="0"/>
        <v>0</v>
      </c>
    </row>
    <row r="19" spans="1:18" ht="15.75">
      <c r="A19" s="66" t="s">
        <v>233</v>
      </c>
      <c r="B19" s="65">
        <v>1</v>
      </c>
      <c r="C19" s="65">
        <v>150000</v>
      </c>
      <c r="D19" s="65">
        <v>2</v>
      </c>
      <c r="E19" s="58">
        <f t="shared" si="1"/>
        <v>300000</v>
      </c>
      <c r="F19" s="65">
        <v>150000</v>
      </c>
      <c r="G19" s="65"/>
      <c r="H19" s="65"/>
      <c r="I19" s="65"/>
      <c r="J19" s="65"/>
      <c r="K19" s="65"/>
      <c r="L19" s="65">
        <v>150000</v>
      </c>
      <c r="M19" s="65"/>
      <c r="N19" s="65"/>
      <c r="O19" s="65"/>
      <c r="P19" s="65"/>
      <c r="Q19" s="65"/>
      <c r="R19" s="26">
        <f t="shared" si="0"/>
        <v>0</v>
      </c>
    </row>
    <row r="20" spans="1:18" ht="16.5" thickBot="1">
      <c r="A20" s="66" t="s">
        <v>234</v>
      </c>
      <c r="B20" s="65">
        <v>1</v>
      </c>
      <c r="C20" s="65">
        <v>40000</v>
      </c>
      <c r="D20" s="65">
        <v>3</v>
      </c>
      <c r="E20" s="58">
        <f t="shared" si="1"/>
        <v>120000</v>
      </c>
      <c r="F20" s="65"/>
      <c r="G20" s="65"/>
      <c r="H20" s="65">
        <v>40000</v>
      </c>
      <c r="I20" s="65"/>
      <c r="J20" s="65"/>
      <c r="K20" s="65"/>
      <c r="L20" s="65">
        <v>40000</v>
      </c>
      <c r="M20" s="65"/>
      <c r="N20" s="65"/>
      <c r="O20" s="65"/>
      <c r="P20" s="65">
        <v>40000</v>
      </c>
      <c r="Q20" s="65"/>
      <c r="R20" s="26">
        <f t="shared" si="0"/>
        <v>0</v>
      </c>
    </row>
    <row r="21" spans="1:18" ht="16.5" thickBot="1">
      <c r="A21" s="41"/>
      <c r="B21" s="1"/>
      <c r="C21" s="1"/>
      <c r="D21" s="1"/>
      <c r="E21" s="58">
        <f t="shared" si="1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0"/>
        <v>0</v>
      </c>
    </row>
    <row r="22" spans="1:18" ht="16.5" thickBot="1">
      <c r="A22" s="41"/>
      <c r="B22" s="1"/>
      <c r="C22" s="1"/>
      <c r="D22" s="1"/>
      <c r="E22" s="58">
        <f t="shared" si="1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0"/>
        <v>0</v>
      </c>
    </row>
    <row r="23" spans="1:18" ht="16.5" thickBot="1">
      <c r="A23" s="41"/>
      <c r="B23" s="1"/>
      <c r="C23" s="1"/>
      <c r="D23" s="1"/>
      <c r="E23" s="58">
        <f t="shared" si="1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0"/>
        <v>0</v>
      </c>
    </row>
    <row r="24" spans="1:18" ht="16.5" thickBot="1">
      <c r="A24" s="41"/>
      <c r="B24" s="1"/>
      <c r="C24" s="1"/>
      <c r="D24" s="1"/>
      <c r="E24" s="58">
        <f t="shared" si="1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0"/>
        <v>0</v>
      </c>
    </row>
    <row r="25" spans="1:18" ht="16.5" thickBot="1">
      <c r="A25" s="41"/>
      <c r="B25" s="1"/>
      <c r="C25" s="1"/>
      <c r="D25" s="1"/>
      <c r="E25" s="58">
        <f t="shared" si="1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0"/>
        <v>0</v>
      </c>
    </row>
    <row r="26" spans="1:18" ht="16.5" thickBot="1">
      <c r="A26" s="41"/>
      <c r="B26" s="1"/>
      <c r="C26" s="1"/>
      <c r="D26" s="1"/>
      <c r="E26" s="58">
        <f t="shared" si="1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0"/>
        <v>0</v>
      </c>
    </row>
    <row r="27" spans="1:18" ht="16.5" thickBot="1">
      <c r="A27" s="41"/>
      <c r="B27" s="1"/>
      <c r="C27" s="1"/>
      <c r="D27" s="1"/>
      <c r="E27" s="58">
        <f t="shared" si="1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0"/>
        <v>0</v>
      </c>
    </row>
    <row r="28" spans="1:18" ht="16.5" thickBot="1">
      <c r="A28" s="41"/>
      <c r="B28" s="1"/>
      <c r="C28" s="1"/>
      <c r="D28" s="1"/>
      <c r="E28" s="58">
        <f t="shared" si="1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0"/>
        <v>0</v>
      </c>
    </row>
    <row r="29" spans="1:18" ht="16.5" thickBot="1">
      <c r="A29" s="41"/>
      <c r="B29" s="1"/>
      <c r="C29" s="1"/>
      <c r="D29" s="1"/>
      <c r="E29" s="58">
        <f t="shared" si="1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0"/>
        <v>0</v>
      </c>
    </row>
    <row r="30" spans="1:18" ht="15.75">
      <c r="A30" s="109" t="s">
        <v>0</v>
      </c>
      <c r="B30" s="110"/>
      <c r="C30" s="110"/>
      <c r="D30" s="111"/>
      <c r="E30" s="3">
        <f>SUM(E3:E29)</f>
        <v>5191780</v>
      </c>
      <c r="F30" s="3">
        <f aca="true" t="shared" si="2" ref="F30:Q30">SUM(F3:F29)</f>
        <v>539780</v>
      </c>
      <c r="G30" s="3">
        <f t="shared" si="2"/>
        <v>345000</v>
      </c>
      <c r="H30" s="3">
        <f t="shared" si="2"/>
        <v>385000</v>
      </c>
      <c r="I30" s="3">
        <f t="shared" si="2"/>
        <v>552000</v>
      </c>
      <c r="J30" s="3">
        <f t="shared" si="2"/>
        <v>345000</v>
      </c>
      <c r="K30" s="3">
        <f t="shared" si="2"/>
        <v>345000</v>
      </c>
      <c r="L30" s="3">
        <f t="shared" si="2"/>
        <v>665000</v>
      </c>
      <c r="M30" s="3">
        <f t="shared" si="2"/>
        <v>345000</v>
      </c>
      <c r="N30" s="3">
        <f t="shared" si="2"/>
        <v>545000</v>
      </c>
      <c r="O30" s="3">
        <f t="shared" si="2"/>
        <v>395000</v>
      </c>
      <c r="P30" s="3">
        <f t="shared" si="2"/>
        <v>385000</v>
      </c>
      <c r="Q30" s="3">
        <f t="shared" si="2"/>
        <v>345000</v>
      </c>
      <c r="R30" s="26">
        <f t="shared" si="0"/>
        <v>0</v>
      </c>
    </row>
  </sheetData>
  <sheetProtection sheet="1" objects="1" scenarios="1"/>
  <mergeCells count="2">
    <mergeCell ref="A1:Q1"/>
    <mergeCell ref="A30:D30"/>
  </mergeCells>
  <printOptions/>
  <pageMargins left="0.25" right="0.25" top="0.75" bottom="0.75" header="0.3" footer="0.3"/>
  <pageSetup horizontalDpi="600" verticalDpi="600" orientation="landscape" paperSize="9" scale="45" r:id="rId1"/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I1">
      <selection activeCell="R6" sqref="R6"/>
    </sheetView>
  </sheetViews>
  <sheetFormatPr defaultColWidth="9.140625" defaultRowHeight="15"/>
  <cols>
    <col min="1" max="1" width="26.8515625" style="34" customWidth="1"/>
    <col min="2" max="2" width="11.00390625" style="34" bestFit="1" customWidth="1"/>
    <col min="3" max="3" width="12.8515625" style="34" bestFit="1" customWidth="1"/>
    <col min="4" max="4" width="9.28125" style="34" bestFit="1" customWidth="1"/>
    <col min="5" max="17" width="17.57421875" style="34" bestFit="1" customWidth="1"/>
    <col min="18" max="18" width="17.7109375" style="34" bestFit="1" customWidth="1"/>
    <col min="19" max="16384" width="9.140625" style="34" customWidth="1"/>
  </cols>
  <sheetData>
    <row r="1" spans="1:17" ht="12.75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36.75" customHeigh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2.75">
      <c r="A3" s="66" t="s">
        <v>235</v>
      </c>
      <c r="B3" s="65">
        <v>1</v>
      </c>
      <c r="C3" s="65">
        <v>40000</v>
      </c>
      <c r="D3" s="65">
        <v>12</v>
      </c>
      <c r="E3" s="2">
        <f aca="true" t="shared" si="0" ref="E3:E29">B3*C3*D3</f>
        <v>480000</v>
      </c>
      <c r="F3" s="65">
        <v>40000</v>
      </c>
      <c r="G3" s="65">
        <v>40000</v>
      </c>
      <c r="H3" s="65">
        <v>40000</v>
      </c>
      <c r="I3" s="65">
        <v>40000</v>
      </c>
      <c r="J3" s="65">
        <v>40000</v>
      </c>
      <c r="K3" s="65">
        <v>40000</v>
      </c>
      <c r="L3" s="65">
        <v>40000</v>
      </c>
      <c r="M3" s="65">
        <v>40000</v>
      </c>
      <c r="N3" s="65">
        <v>40000</v>
      </c>
      <c r="O3" s="65">
        <v>40000</v>
      </c>
      <c r="P3" s="65">
        <v>40000</v>
      </c>
      <c r="Q3" s="65">
        <v>40000</v>
      </c>
      <c r="R3" s="26">
        <f>E3-SUM(F3:Q3)</f>
        <v>0</v>
      </c>
    </row>
    <row r="4" spans="1:18" ht="12.75">
      <c r="A4" s="66" t="s">
        <v>236</v>
      </c>
      <c r="B4" s="65">
        <v>1</v>
      </c>
      <c r="C4" s="65">
        <v>150000</v>
      </c>
      <c r="D4" s="65">
        <v>1</v>
      </c>
      <c r="E4" s="2">
        <f t="shared" si="0"/>
        <v>150000</v>
      </c>
      <c r="F4" s="65"/>
      <c r="G4" s="65"/>
      <c r="H4" s="65"/>
      <c r="I4" s="65"/>
      <c r="J4" s="65"/>
      <c r="K4" s="65"/>
      <c r="L4" s="65"/>
      <c r="M4" s="65">
        <v>150000</v>
      </c>
      <c r="N4" s="65"/>
      <c r="O4" s="65"/>
      <c r="P4" s="65"/>
      <c r="Q4" s="65"/>
      <c r="R4" s="26">
        <f aca="true" t="shared" si="1" ref="R4:R30">E4-SUM(F4:Q4)</f>
        <v>0</v>
      </c>
    </row>
    <row r="5" spans="1:18" ht="12.75">
      <c r="A5" s="66" t="s">
        <v>237</v>
      </c>
      <c r="B5" s="65">
        <v>1</v>
      </c>
      <c r="C5" s="65">
        <v>500000</v>
      </c>
      <c r="D5" s="65">
        <v>1</v>
      </c>
      <c r="E5" s="2">
        <f t="shared" si="0"/>
        <v>500000</v>
      </c>
      <c r="F5" s="65"/>
      <c r="G5" s="65"/>
      <c r="H5" s="65"/>
      <c r="I5" s="65"/>
      <c r="J5" s="65"/>
      <c r="K5" s="65"/>
      <c r="L5" s="65">
        <v>500000</v>
      </c>
      <c r="M5" s="65"/>
      <c r="N5" s="65"/>
      <c r="O5" s="65"/>
      <c r="P5" s="65"/>
      <c r="Q5" s="65"/>
      <c r="R5" s="26">
        <f t="shared" si="1"/>
        <v>0</v>
      </c>
    </row>
    <row r="6" spans="1:18" ht="12.75">
      <c r="A6" s="66"/>
      <c r="B6" s="65"/>
      <c r="C6" s="65"/>
      <c r="D6" s="65">
        <v>1</v>
      </c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3.5" thickBot="1">
      <c r="A7" s="66"/>
      <c r="B7" s="65"/>
      <c r="C7" s="65"/>
      <c r="D7" s="65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3.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3.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3.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3.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3.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3.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3.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3.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3.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3.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3.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3.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3.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3.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3.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3.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3.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3.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3.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3.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3.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3.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2.75">
      <c r="A30" s="109"/>
      <c r="B30" s="110"/>
      <c r="C30" s="110"/>
      <c r="D30" s="111"/>
      <c r="E30" s="3">
        <f aca="true" t="shared" si="2" ref="E30:Q30">SUM(E3:E29)</f>
        <v>1130000</v>
      </c>
      <c r="F30" s="3">
        <f t="shared" si="2"/>
        <v>40000</v>
      </c>
      <c r="G30" s="3">
        <f t="shared" si="2"/>
        <v>40000</v>
      </c>
      <c r="H30" s="3">
        <f t="shared" si="2"/>
        <v>40000</v>
      </c>
      <c r="I30" s="3">
        <f t="shared" si="2"/>
        <v>40000</v>
      </c>
      <c r="J30" s="3">
        <f t="shared" si="2"/>
        <v>40000</v>
      </c>
      <c r="K30" s="3">
        <f t="shared" si="2"/>
        <v>40000</v>
      </c>
      <c r="L30" s="3">
        <f t="shared" si="2"/>
        <v>540000</v>
      </c>
      <c r="M30" s="3">
        <f t="shared" si="2"/>
        <v>190000</v>
      </c>
      <c r="N30" s="3">
        <f t="shared" si="2"/>
        <v>40000</v>
      </c>
      <c r="O30" s="3">
        <f t="shared" si="2"/>
        <v>40000</v>
      </c>
      <c r="P30" s="3">
        <f t="shared" si="2"/>
        <v>40000</v>
      </c>
      <c r="Q30" s="3">
        <f t="shared" si="2"/>
        <v>40000</v>
      </c>
      <c r="R30" s="26">
        <f t="shared" si="1"/>
        <v>0</v>
      </c>
    </row>
  </sheetData>
  <sheetProtection/>
  <mergeCells count="2">
    <mergeCell ref="A1:Q1"/>
    <mergeCell ref="A30:D30"/>
  </mergeCells>
  <printOptions/>
  <pageMargins left="0.25" right="0.25" top="0.75" bottom="0.75" header="0.3" footer="0.3"/>
  <pageSetup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Normal="70" zoomScaleSheetLayoutView="100" zoomScalePageLayoutView="0" workbookViewId="0" topLeftCell="A7">
      <selection activeCell="F30" sqref="F30"/>
    </sheetView>
  </sheetViews>
  <sheetFormatPr defaultColWidth="9.140625" defaultRowHeight="15"/>
  <cols>
    <col min="1" max="1" width="26.8515625" style="0" customWidth="1"/>
    <col min="2" max="2" width="11.00390625" style="0" bestFit="1" customWidth="1"/>
    <col min="3" max="3" width="12.8515625" style="0" bestFit="1" customWidth="1"/>
    <col min="4" max="4" width="9.28125" style="0" bestFit="1" customWidth="1"/>
    <col min="5" max="5" width="17.57421875" style="0" bestFit="1" customWidth="1"/>
    <col min="6" max="6" width="14.8515625" style="0" customWidth="1"/>
    <col min="7" max="7" width="15.7109375" style="0" customWidth="1"/>
    <col min="8" max="8" width="16.7109375" style="0" customWidth="1"/>
    <col min="9" max="9" width="15.421875" style="0" customWidth="1"/>
    <col min="10" max="10" width="15.7109375" style="0" customWidth="1"/>
    <col min="11" max="11" width="16.7109375" style="0" customWidth="1"/>
    <col min="12" max="12" width="16.00390625" style="0" customWidth="1"/>
    <col min="13" max="13" width="16.57421875" style="0" customWidth="1"/>
    <col min="14" max="16" width="15.7109375" style="0" customWidth="1"/>
    <col min="17" max="17" width="17.57421875" style="0" bestFit="1" customWidth="1"/>
    <col min="18" max="18" width="17.7109375" style="0" bestFit="1" customWidth="1"/>
  </cols>
  <sheetData>
    <row r="1" spans="1:18" ht="15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27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5.7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5.7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5.7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5.7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5.7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5.7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5.7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5.7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5.7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5.7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5.7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5.7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5.7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5.7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5.7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5.7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5.7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5.7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5.7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5.7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5.7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5.7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5.7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5.7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5.7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5.7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5.7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Normal="70" zoomScaleSheetLayoutView="100" zoomScalePageLayoutView="0" workbookViewId="0" topLeftCell="A1">
      <selection activeCell="A1" sqref="A1:Q1"/>
    </sheetView>
  </sheetViews>
  <sheetFormatPr defaultColWidth="9.140625" defaultRowHeight="15"/>
  <cols>
    <col min="1" max="1" width="27.140625" style="0" customWidth="1"/>
    <col min="2" max="2" width="9.28125" style="0" customWidth="1"/>
    <col min="3" max="3" width="11.421875" style="0" customWidth="1"/>
    <col min="4" max="4" width="9.28125" style="0" bestFit="1" customWidth="1"/>
    <col min="5" max="5" width="17.00390625" style="0" customWidth="1"/>
    <col min="6" max="7" width="16.57421875" style="0" customWidth="1"/>
    <col min="8" max="8" width="16.7109375" style="0" customWidth="1"/>
    <col min="9" max="9" width="16.140625" style="0" customWidth="1"/>
    <col min="10" max="10" width="16.421875" style="0" bestFit="1" customWidth="1"/>
    <col min="11" max="11" width="16.140625" style="0" customWidth="1"/>
    <col min="12" max="12" width="16.57421875" style="0" customWidth="1"/>
    <col min="13" max="13" width="16.7109375" style="0" customWidth="1"/>
    <col min="14" max="14" width="15.7109375" style="0" customWidth="1"/>
    <col min="15" max="15" width="16.140625" style="0" customWidth="1"/>
    <col min="16" max="16" width="16.57421875" style="0" customWidth="1"/>
    <col min="17" max="17" width="17.57421875" style="0" bestFit="1" customWidth="1"/>
    <col min="18" max="18" width="17.7109375" style="0" bestFit="1" customWidth="1"/>
  </cols>
  <sheetData>
    <row r="1" spans="1:18" ht="15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36.75" customHeight="1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5.7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5.7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5.7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5.7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5.7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5.7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5.7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5.7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5.7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5.7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5.7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5.7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5.7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5.7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5.7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5.7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5.7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5.7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5.7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5.7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5.7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5.7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5.7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5.7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5.7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5.7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5.7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25" right="0.25" top="0.75" bottom="0.75" header="0.3" footer="0.3"/>
  <pageSetup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26.8515625" style="0" customWidth="1"/>
    <col min="2" max="2" width="9.140625" style="0" customWidth="1"/>
    <col min="3" max="3" width="10.8515625" style="0" customWidth="1"/>
    <col min="4" max="4" width="8.421875" style="0" customWidth="1"/>
    <col min="5" max="5" width="16.57421875" style="0" customWidth="1"/>
    <col min="6" max="7" width="16.28125" style="0" customWidth="1"/>
    <col min="8" max="8" width="16.7109375" style="0" customWidth="1"/>
    <col min="9" max="9" width="16.28125" style="0" customWidth="1"/>
    <col min="10" max="10" width="17.00390625" style="0" customWidth="1"/>
    <col min="11" max="11" width="16.28125" style="0" customWidth="1"/>
    <col min="12" max="12" width="17.57421875" style="0" bestFit="1" customWidth="1"/>
    <col min="13" max="13" width="16.57421875" style="0" customWidth="1"/>
    <col min="14" max="14" width="15.8515625" style="0" customWidth="1"/>
    <col min="15" max="15" width="17.57421875" style="0" bestFit="1" customWidth="1"/>
    <col min="16" max="16" width="16.28125" style="0" customWidth="1"/>
    <col min="17" max="17" width="16.00390625" style="0" customWidth="1"/>
    <col min="18" max="18" width="17.7109375" style="0" bestFit="1" customWidth="1"/>
  </cols>
  <sheetData>
    <row r="1" spans="1:18" ht="15">
      <c r="A1" s="108" t="s">
        <v>112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36.75" customHeight="1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5.7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5.7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5.7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5.7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5.7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5.7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5.7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5.7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5.7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5.7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5.7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5.7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5.7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5.7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5.7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5.7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5.7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5.7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5.7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5.7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5.7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5.7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5.7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5.7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5.7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5.7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5.7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5" r:id="rId1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31.28125" style="0" customWidth="1"/>
    <col min="2" max="2" width="11.00390625" style="0" bestFit="1" customWidth="1"/>
    <col min="3" max="3" width="12.8515625" style="0" bestFit="1" customWidth="1"/>
    <col min="4" max="4" width="9.28125" style="0" bestFit="1" customWidth="1"/>
    <col min="5" max="5" width="16.7109375" style="0" customWidth="1"/>
    <col min="6" max="6" width="16.28125" style="0" customWidth="1"/>
    <col min="7" max="7" width="16.140625" style="0" customWidth="1"/>
    <col min="8" max="8" width="16.7109375" style="0" customWidth="1"/>
    <col min="9" max="9" width="16.57421875" style="0" customWidth="1"/>
    <col min="10" max="10" width="15.8515625" style="0" customWidth="1"/>
    <col min="11" max="11" width="17.57421875" style="0" bestFit="1" customWidth="1"/>
    <col min="12" max="12" width="16.140625" style="0" customWidth="1"/>
    <col min="13" max="13" width="16.57421875" style="0" customWidth="1"/>
    <col min="14" max="14" width="16.28125" style="0" customWidth="1"/>
    <col min="15" max="16" width="16.57421875" style="0" customWidth="1"/>
    <col min="17" max="17" width="16.7109375" style="0" customWidth="1"/>
    <col min="18" max="18" width="17.7109375" style="0" bestFit="1" customWidth="1"/>
  </cols>
  <sheetData>
    <row r="1" spans="1:18" ht="15">
      <c r="A1" s="108" t="s">
        <v>111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27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5.7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5.7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5.7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5.7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5.7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5.7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5.7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5.7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5.7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5.7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5.7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5.7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5.7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5.7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5.7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5.7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5.7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5.7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5.7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5.7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5.7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5.7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5.7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5.7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5.7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5.7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5.7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5" r:id="rId1"/>
  <colBreaks count="1" manualBreakCount="1">
    <brk id="1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5"/>
  <cols>
    <col min="1" max="1" width="26.8515625" style="20" customWidth="1"/>
    <col min="2" max="2" width="9.28125" style="20" customWidth="1"/>
    <col min="3" max="3" width="10.8515625" style="20" customWidth="1"/>
    <col min="4" max="4" width="7.8515625" style="20" customWidth="1"/>
    <col min="5" max="5" width="17.28125" style="20" bestFit="1" customWidth="1"/>
    <col min="6" max="6" width="16.421875" style="20" customWidth="1"/>
    <col min="7" max="8" width="16.28125" style="20" customWidth="1"/>
    <col min="9" max="9" width="16.57421875" style="20" customWidth="1"/>
    <col min="10" max="10" width="16.140625" style="20" customWidth="1"/>
    <col min="11" max="11" width="16.421875" style="20" customWidth="1"/>
    <col min="12" max="13" width="16.28125" style="20" customWidth="1"/>
    <col min="14" max="14" width="15.8515625" style="20" customWidth="1"/>
    <col min="15" max="15" width="16.57421875" style="20" customWidth="1"/>
    <col min="16" max="16" width="16.140625" style="20" customWidth="1"/>
    <col min="17" max="17" width="15.8515625" style="20" customWidth="1"/>
    <col min="18" max="18" width="15.140625" style="20" bestFit="1" customWidth="1"/>
    <col min="19" max="16384" width="9.140625" style="20" customWidth="1"/>
  </cols>
  <sheetData>
    <row r="1" spans="1:18" ht="15.75">
      <c r="A1" s="108" t="s">
        <v>110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27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6.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6.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6.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6.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6.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6.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6.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6.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6.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6.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6.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6.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6.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6.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6.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6.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6.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6.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6.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6.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6.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6.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6.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6.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6.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6.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6.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5.7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5" r:id="rId1"/>
  <colBreaks count="1" manualBreakCount="1">
    <brk id="1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30.421875" style="34" customWidth="1"/>
    <col min="2" max="2" width="11.00390625" style="34" bestFit="1" customWidth="1"/>
    <col min="3" max="3" width="12.8515625" style="34" bestFit="1" customWidth="1"/>
    <col min="4" max="4" width="9.28125" style="34" bestFit="1" customWidth="1"/>
    <col min="5" max="17" width="17.57421875" style="34" bestFit="1" customWidth="1"/>
    <col min="18" max="18" width="19.28125" style="34" customWidth="1"/>
    <col min="19" max="16384" width="9.140625" style="34" customWidth="1"/>
  </cols>
  <sheetData>
    <row r="1" spans="1:17" ht="12.75">
      <c r="A1" s="108" t="s">
        <v>109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36.75" customHeight="1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3.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3.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3.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3.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3.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3.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3.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3.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3.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3.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3.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3.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3.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3.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3.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3.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3.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3.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3.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3.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3.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3.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3.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3.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3.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3.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3.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2.7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4" r:id="rId1"/>
  <colBreaks count="1" manualBreakCount="1">
    <brk id="1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G10" sqref="G10"/>
    </sheetView>
  </sheetViews>
  <sheetFormatPr defaultColWidth="14.7109375" defaultRowHeight="15"/>
  <cols>
    <col min="1" max="1" width="35.7109375" style="34" customWidth="1"/>
    <col min="2" max="2" width="9.7109375" style="34" bestFit="1" customWidth="1"/>
    <col min="3" max="3" width="11.421875" style="34" bestFit="1" customWidth="1"/>
    <col min="4" max="4" width="11.8515625" style="34" bestFit="1" customWidth="1"/>
    <col min="5" max="5" width="15.140625" style="34" bestFit="1" customWidth="1"/>
    <col min="6" max="8" width="15.28125" style="34" bestFit="1" customWidth="1"/>
    <col min="9" max="9" width="15.140625" style="34" bestFit="1" customWidth="1"/>
    <col min="10" max="10" width="14.7109375" style="34" customWidth="1"/>
    <col min="11" max="11" width="15.28125" style="34" bestFit="1" customWidth="1"/>
    <col min="12" max="17" width="15.140625" style="34" bestFit="1" customWidth="1"/>
    <col min="18" max="18" width="16.421875" style="34" bestFit="1" customWidth="1"/>
    <col min="19" max="16384" width="14.7109375" style="34" customWidth="1"/>
  </cols>
  <sheetData>
    <row r="1" spans="1:17" ht="12.75">
      <c r="A1" s="108" t="s">
        <v>108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36.75" customHeight="1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3.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3.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3.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3.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3.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3.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3.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3.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3.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3.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3.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3.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3.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3.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3.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3.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3.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3.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3.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3.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3.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3.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3.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3.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3.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3.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3.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2.7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25" right="0.25" top="0.75" bottom="0.75" header="0.3" footer="0.3"/>
  <pageSetup horizontalDpi="600" verticalDpi="600" orientation="landscape" paperSize="9" scale="4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6.140625" style="20" customWidth="1"/>
    <col min="2" max="2" width="31.421875" style="20" customWidth="1"/>
    <col min="3" max="3" width="13.421875" style="20" customWidth="1"/>
    <col min="4" max="15" width="12.00390625" style="20" bestFit="1" customWidth="1"/>
    <col min="16" max="16" width="13.00390625" style="20" customWidth="1"/>
    <col min="17" max="16384" width="9.140625" style="20" customWidth="1"/>
  </cols>
  <sheetData>
    <row r="1" spans="2:15" ht="15.75">
      <c r="B1" s="33" t="s">
        <v>34</v>
      </c>
      <c r="C1" s="33" t="s">
        <v>33</v>
      </c>
      <c r="D1" s="33"/>
      <c r="E1" s="33" t="s">
        <v>31</v>
      </c>
      <c r="F1" s="33"/>
      <c r="G1" s="33" t="s">
        <v>32</v>
      </c>
      <c r="H1" s="33"/>
      <c r="I1" s="33" t="s">
        <v>30</v>
      </c>
      <c r="J1" s="33"/>
      <c r="K1" s="33" t="s">
        <v>33</v>
      </c>
      <c r="L1" s="33"/>
      <c r="M1" s="33" t="s">
        <v>31</v>
      </c>
      <c r="N1" s="33"/>
      <c r="O1" s="33" t="s">
        <v>32</v>
      </c>
    </row>
    <row r="2" spans="3:15" ht="15.75">
      <c r="C2" s="59"/>
      <c r="E2" s="59"/>
      <c r="G2" s="59"/>
      <c r="K2" s="59"/>
      <c r="M2" s="59"/>
      <c r="O2" s="21"/>
    </row>
    <row r="4" spans="1:16" ht="15.75">
      <c r="A4" s="32"/>
      <c r="B4" s="102" t="s">
        <v>39</v>
      </c>
      <c r="C4" s="102"/>
      <c r="D4" s="103"/>
      <c r="E4" s="105"/>
      <c r="F4" s="106"/>
      <c r="G4" s="104" t="s">
        <v>35</v>
      </c>
      <c r="H4" s="103"/>
      <c r="I4" s="100"/>
      <c r="J4" s="101"/>
      <c r="K4" s="104" t="s">
        <v>36</v>
      </c>
      <c r="L4" s="102"/>
      <c r="M4" s="100">
        <f>E4-I4</f>
        <v>0</v>
      </c>
      <c r="N4" s="101"/>
      <c r="O4" s="32"/>
      <c r="P4" s="32"/>
    </row>
    <row r="5" spans="1:16" ht="15.75">
      <c r="A5" s="32"/>
      <c r="B5" s="53"/>
      <c r="C5" s="53"/>
      <c r="D5" s="54"/>
      <c r="E5" s="55"/>
      <c r="F5" s="55"/>
      <c r="G5" s="54"/>
      <c r="H5" s="54"/>
      <c r="I5" s="55"/>
      <c r="J5" s="55"/>
      <c r="K5" s="54"/>
      <c r="L5" s="53"/>
      <c r="M5" s="32"/>
      <c r="N5" s="32"/>
      <c r="O5" s="32"/>
      <c r="P5" s="32"/>
    </row>
    <row r="6" spans="1:16" ht="30">
      <c r="A6" s="6" t="s">
        <v>40</v>
      </c>
      <c r="B6" s="6" t="s">
        <v>41</v>
      </c>
      <c r="C6" s="6" t="s">
        <v>42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56" t="s">
        <v>45</v>
      </c>
    </row>
    <row r="7" spans="1:16" ht="15.75">
      <c r="A7" s="29" t="s">
        <v>62</v>
      </c>
      <c r="B7" s="29" t="s">
        <v>56</v>
      </c>
      <c r="C7" s="29">
        <f>' Code E201 Educ Surv'!E30</f>
        <v>0</v>
      </c>
      <c r="D7" s="29">
        <f>' Code E201 Educ Surv'!F30</f>
        <v>0</v>
      </c>
      <c r="E7" s="29">
        <f>' Code E201 Educ Surv'!G30</f>
        <v>0</v>
      </c>
      <c r="F7" s="29">
        <f>' Code E201 Educ Surv'!H30</f>
        <v>0</v>
      </c>
      <c r="G7" s="29">
        <f>' Code E201 Educ Surv'!I30</f>
        <v>0</v>
      </c>
      <c r="H7" s="29">
        <f>' Code E201 Educ Surv'!J30</f>
        <v>0</v>
      </c>
      <c r="I7" s="29">
        <f>' Code E201 Educ Surv'!K30</f>
        <v>0</v>
      </c>
      <c r="J7" s="29">
        <f>' Code E201 Educ Surv'!L30</f>
        <v>0</v>
      </c>
      <c r="K7" s="29">
        <f>' Code E201 Educ Surv'!M30</f>
        <v>0</v>
      </c>
      <c r="L7" s="29">
        <f>' Code E201 Educ Surv'!N30</f>
        <v>0</v>
      </c>
      <c r="M7" s="29">
        <f>' Code E201 Educ Surv'!O30</f>
        <v>0</v>
      </c>
      <c r="N7" s="29">
        <f>' Code E201 Educ Surv'!P30</f>
        <v>0</v>
      </c>
      <c r="O7" s="29">
        <f>' Code E201 Educ Surv'!Q30</f>
        <v>0</v>
      </c>
      <c r="P7" s="32">
        <f>C7-SUM(D7:O7)</f>
        <v>0</v>
      </c>
    </row>
    <row r="8" spans="1:16" ht="15.75">
      <c r="A8" s="29" t="s">
        <v>63</v>
      </c>
      <c r="B8" s="29" t="s">
        <v>57</v>
      </c>
      <c r="C8" s="29">
        <f>'Code E202 Heath Survival'!E30</f>
        <v>0</v>
      </c>
      <c r="D8" s="29">
        <f>'Code E202 Heath Survival'!F30</f>
        <v>0</v>
      </c>
      <c r="E8" s="29">
        <f>'Code E202 Heath Survival'!G30</f>
        <v>0</v>
      </c>
      <c r="F8" s="29">
        <f>'Code E202 Heath Survival'!H30</f>
        <v>0</v>
      </c>
      <c r="G8" s="29">
        <f>'Code E202 Heath Survival'!I30</f>
        <v>0</v>
      </c>
      <c r="H8" s="29">
        <f>'Code E202 Heath Survival'!J30</f>
        <v>0</v>
      </c>
      <c r="I8" s="29">
        <f>'Code E202 Heath Survival'!K30</f>
        <v>0</v>
      </c>
      <c r="J8" s="29">
        <f>'Code E202 Heath Survival'!L30</f>
        <v>0</v>
      </c>
      <c r="K8" s="29">
        <f>'Code E202 Heath Survival'!M30</f>
        <v>0</v>
      </c>
      <c r="L8" s="29">
        <f>'Code E202 Heath Survival'!N30</f>
        <v>0</v>
      </c>
      <c r="M8" s="29">
        <f>'Code E202 Heath Survival'!O30</f>
        <v>0</v>
      </c>
      <c r="N8" s="29">
        <f>'Code E202 Heath Survival'!P30</f>
        <v>0</v>
      </c>
      <c r="O8" s="29">
        <f>'Code E202 Heath Survival'!Q30</f>
        <v>0</v>
      </c>
      <c r="P8" s="32">
        <f aca="true" t="shared" si="0" ref="P8:P17">C8-SUM(D8:O8)</f>
        <v>0</v>
      </c>
    </row>
    <row r="9" spans="1:16" ht="15.75">
      <c r="A9" s="29" t="s">
        <v>64</v>
      </c>
      <c r="B9" s="29" t="s">
        <v>58</v>
      </c>
      <c r="C9" s="29">
        <f>' Code E203 Food Survival'!E30</f>
        <v>0</v>
      </c>
      <c r="D9" s="29">
        <f>' Code E203 Food Survival'!F30</f>
        <v>0</v>
      </c>
      <c r="E9" s="29">
        <f>' Code E203 Food Survival'!G30</f>
        <v>0</v>
      </c>
      <c r="F9" s="29">
        <f>' Code E203 Food Survival'!H30</f>
        <v>0</v>
      </c>
      <c r="G9" s="29">
        <f>' Code E203 Food Survival'!I30</f>
        <v>0</v>
      </c>
      <c r="H9" s="29">
        <f>' Code E203 Food Survival'!J30</f>
        <v>0</v>
      </c>
      <c r="I9" s="29">
        <f>' Code E203 Food Survival'!K30</f>
        <v>0</v>
      </c>
      <c r="J9" s="29">
        <f>' Code E203 Food Survival'!L30</f>
        <v>0</v>
      </c>
      <c r="K9" s="29">
        <f>' Code E203 Food Survival'!M30</f>
        <v>0</v>
      </c>
      <c r="L9" s="29">
        <f>' Code E203 Food Survival'!N30</f>
        <v>0</v>
      </c>
      <c r="M9" s="29">
        <f>' Code E203 Food Survival'!O30</f>
        <v>0</v>
      </c>
      <c r="N9" s="29">
        <f>' Code E203 Food Survival'!P30</f>
        <v>0</v>
      </c>
      <c r="O9" s="29">
        <f>' Code E203 Food Survival'!Q30</f>
        <v>0</v>
      </c>
      <c r="P9" s="32">
        <f t="shared" si="0"/>
        <v>0</v>
      </c>
    </row>
    <row r="10" spans="1:16" ht="15.75">
      <c r="A10" s="29" t="s">
        <v>70</v>
      </c>
      <c r="B10" s="29" t="s">
        <v>59</v>
      </c>
      <c r="C10" s="29">
        <f>' Code E204 Social Survival'!E30</f>
        <v>0</v>
      </c>
      <c r="D10" s="29">
        <f>' Code E204 Social Survival'!F30</f>
        <v>0</v>
      </c>
      <c r="E10" s="29">
        <f>' Code E204 Social Survival'!G30</f>
        <v>0</v>
      </c>
      <c r="F10" s="29">
        <f>' Code E204 Social Survival'!H30</f>
        <v>0</v>
      </c>
      <c r="G10" s="29">
        <f>' Code E204 Social Survival'!I30</f>
        <v>0</v>
      </c>
      <c r="H10" s="29">
        <f>' Code E204 Social Survival'!J30</f>
        <v>0</v>
      </c>
      <c r="I10" s="29">
        <f>' Code E204 Social Survival'!K30</f>
        <v>0</v>
      </c>
      <c r="J10" s="29">
        <f>' Code E204 Social Survival'!L30</f>
        <v>0</v>
      </c>
      <c r="K10" s="29">
        <f>' Code E204 Social Survival'!M30</f>
        <v>0</v>
      </c>
      <c r="L10" s="29">
        <f>' Code E204 Social Survival'!N30</f>
        <v>0</v>
      </c>
      <c r="M10" s="29">
        <f>' Code E204 Social Survival'!O30</f>
        <v>0</v>
      </c>
      <c r="N10" s="29">
        <f>' Code E204 Social Survival'!P30</f>
        <v>0</v>
      </c>
      <c r="O10" s="29">
        <f>' Code E204 Social Survival'!Q30</f>
        <v>0</v>
      </c>
      <c r="P10" s="32">
        <f t="shared" si="0"/>
        <v>0</v>
      </c>
    </row>
    <row r="11" spans="1:16" ht="15.75">
      <c r="A11" s="29" t="s">
        <v>65</v>
      </c>
      <c r="B11" s="29" t="s">
        <v>60</v>
      </c>
      <c r="C11" s="29">
        <f>' Code E205 Spiritual Survival'!E30</f>
        <v>0</v>
      </c>
      <c r="D11" s="29">
        <f>' Code E205 Spiritual Survival'!F30</f>
        <v>0</v>
      </c>
      <c r="E11" s="29">
        <f>' Code E205 Spiritual Survival'!G30</f>
        <v>0</v>
      </c>
      <c r="F11" s="29">
        <f>' Code E205 Spiritual Survival'!H30</f>
        <v>0</v>
      </c>
      <c r="G11" s="29">
        <f>' Code E205 Spiritual Survival'!I30</f>
        <v>0</v>
      </c>
      <c r="H11" s="29">
        <f>' Code E205 Spiritual Survival'!J30</f>
        <v>0</v>
      </c>
      <c r="I11" s="29">
        <f>' Code E205 Spiritual Survival'!K30</f>
        <v>0</v>
      </c>
      <c r="J11" s="29">
        <f>' Code E205 Spiritual Survival'!L30</f>
        <v>0</v>
      </c>
      <c r="K11" s="29">
        <f>' Code E205 Spiritual Survival'!M30</f>
        <v>0</v>
      </c>
      <c r="L11" s="29">
        <f>' Code E205 Spiritual Survival'!N30</f>
        <v>0</v>
      </c>
      <c r="M11" s="29">
        <f>' Code E205 Spiritual Survival'!O30</f>
        <v>0</v>
      </c>
      <c r="N11" s="29">
        <f>' Code E205 Spiritual Survival'!P30</f>
        <v>0</v>
      </c>
      <c r="O11" s="29">
        <f>' Code E205 Spiritual Survival'!Q30</f>
        <v>0</v>
      </c>
      <c r="P11" s="32">
        <f t="shared" si="0"/>
        <v>0</v>
      </c>
    </row>
    <row r="12" spans="1:16" ht="15.75">
      <c r="A12" s="29" t="s">
        <v>66</v>
      </c>
      <c r="B12" s="29" t="s">
        <v>19</v>
      </c>
      <c r="C12" s="29">
        <f>' Code E206 Sponsor Rel Survival'!E30</f>
        <v>0</v>
      </c>
      <c r="D12" s="29">
        <f>' Code E206 Sponsor Rel Survival'!F30</f>
        <v>0</v>
      </c>
      <c r="E12" s="29">
        <f>' Code E206 Sponsor Rel Survival'!G30</f>
        <v>0</v>
      </c>
      <c r="F12" s="29">
        <f>' Code E206 Sponsor Rel Survival'!H30</f>
        <v>0</v>
      </c>
      <c r="G12" s="29">
        <f>' Code E206 Sponsor Rel Survival'!I30</f>
        <v>0</v>
      </c>
      <c r="H12" s="29">
        <f>' Code E206 Sponsor Rel Survival'!J30</f>
        <v>0</v>
      </c>
      <c r="I12" s="29">
        <f>' Code E206 Sponsor Rel Survival'!K30</f>
        <v>0</v>
      </c>
      <c r="J12" s="29">
        <f>' Code E206 Sponsor Rel Survival'!L30</f>
        <v>0</v>
      </c>
      <c r="K12" s="29">
        <f>' Code E206 Sponsor Rel Survival'!M30</f>
        <v>0</v>
      </c>
      <c r="L12" s="29">
        <f>' Code E206 Sponsor Rel Survival'!N30</f>
        <v>0</v>
      </c>
      <c r="M12" s="29">
        <f>' Code E206 Sponsor Rel Survival'!O30</f>
        <v>0</v>
      </c>
      <c r="N12" s="29">
        <f>' Code E206 Sponsor Rel Survival'!P30</f>
        <v>0</v>
      </c>
      <c r="O12" s="29">
        <f>' Code E206 Sponsor Rel Survival'!Q30</f>
        <v>0</v>
      </c>
      <c r="P12" s="32">
        <f t="shared" si="0"/>
        <v>0</v>
      </c>
    </row>
    <row r="13" spans="1:16" ht="15.75">
      <c r="A13" s="29" t="s">
        <v>67</v>
      </c>
      <c r="B13" s="29" t="s">
        <v>61</v>
      </c>
      <c r="C13" s="29">
        <f>' Code E207 SalaryWages Surviv'!E30</f>
        <v>0</v>
      </c>
      <c r="D13" s="29">
        <f>' Code E207 SalaryWages Surviv'!F30</f>
        <v>0</v>
      </c>
      <c r="E13" s="29">
        <f>' Code E207 SalaryWages Surviv'!G30</f>
        <v>0</v>
      </c>
      <c r="F13" s="29">
        <f>' Code E207 SalaryWages Surviv'!H30</f>
        <v>0</v>
      </c>
      <c r="G13" s="29">
        <f>' Code E207 SalaryWages Surviv'!I30</f>
        <v>0</v>
      </c>
      <c r="H13" s="29">
        <f>' Code E207 SalaryWages Surviv'!J30</f>
        <v>0</v>
      </c>
      <c r="I13" s="29">
        <f>' Code E207 SalaryWages Surviv'!K30</f>
        <v>0</v>
      </c>
      <c r="J13" s="29">
        <f>' Code E207 SalaryWages Surviv'!L30</f>
        <v>0</v>
      </c>
      <c r="K13" s="29">
        <f>' Code E207 SalaryWages Surviv'!M30</f>
        <v>0</v>
      </c>
      <c r="L13" s="29">
        <f>' Code E207 SalaryWages Surviv'!N30</f>
        <v>0</v>
      </c>
      <c r="M13" s="29">
        <f>' Code E207 SalaryWages Surviv'!O30</f>
        <v>0</v>
      </c>
      <c r="N13" s="29">
        <f>' Code E207 SalaryWages Surviv'!P30</f>
        <v>0</v>
      </c>
      <c r="O13" s="29">
        <f>' Code E207 SalaryWages Surviv'!Q30</f>
        <v>0</v>
      </c>
      <c r="P13" s="32">
        <f t="shared" si="0"/>
        <v>0</v>
      </c>
    </row>
    <row r="14" spans="1:16" ht="30">
      <c r="A14" s="29" t="s">
        <v>68</v>
      </c>
      <c r="B14" s="30" t="s">
        <v>71</v>
      </c>
      <c r="C14" s="29">
        <f>' Code E208 Staf Training Surviv'!E30</f>
        <v>0</v>
      </c>
      <c r="D14" s="29">
        <f>' Code E208 Staf Training Surviv'!F30</f>
        <v>0</v>
      </c>
      <c r="E14" s="29">
        <f>' Code E208 Staf Training Surviv'!G30</f>
        <v>0</v>
      </c>
      <c r="F14" s="29">
        <f>' Code E208 Staf Training Surviv'!H30</f>
        <v>0</v>
      </c>
      <c r="G14" s="29">
        <f>' Code E208 Staf Training Surviv'!I30</f>
        <v>0</v>
      </c>
      <c r="H14" s="29">
        <f>' Code E208 Staf Training Surviv'!J30</f>
        <v>0</v>
      </c>
      <c r="I14" s="29">
        <f>' Code E208 Staf Training Surviv'!K30</f>
        <v>0</v>
      </c>
      <c r="J14" s="29">
        <f>' Code E208 Staf Training Surviv'!L30</f>
        <v>0</v>
      </c>
      <c r="K14" s="29">
        <f>' Code E208 Staf Training Surviv'!M30</f>
        <v>0</v>
      </c>
      <c r="L14" s="29">
        <f>' Code E208 Staf Training Surviv'!N30</f>
        <v>0</v>
      </c>
      <c r="M14" s="29">
        <f>' Code E208 Staf Training Surviv'!O30</f>
        <v>0</v>
      </c>
      <c r="N14" s="29">
        <f>' Code E208 Staf Training Surviv'!P30</f>
        <v>0</v>
      </c>
      <c r="O14" s="29">
        <f>' Code E208 Staf Training Surviv'!Q30</f>
        <v>0</v>
      </c>
      <c r="P14" s="32">
        <f t="shared" si="0"/>
        <v>0</v>
      </c>
    </row>
    <row r="15" spans="1:16" ht="15.75">
      <c r="A15" s="29" t="s">
        <v>69</v>
      </c>
      <c r="B15" s="29" t="s">
        <v>72</v>
      </c>
      <c r="C15" s="29">
        <f>' Code E209 Admin Survival'!E30</f>
        <v>0</v>
      </c>
      <c r="D15" s="29">
        <f>' Code E209 Admin Survival'!F30</f>
        <v>0</v>
      </c>
      <c r="E15" s="29">
        <f>' Code E209 Admin Survival'!G30</f>
        <v>0</v>
      </c>
      <c r="F15" s="29">
        <f>' Code E209 Admin Survival'!H30</f>
        <v>0</v>
      </c>
      <c r="G15" s="29">
        <f>' Code E209 Admin Survival'!I30</f>
        <v>0</v>
      </c>
      <c r="H15" s="29">
        <f>' Code E209 Admin Survival'!J30</f>
        <v>0</v>
      </c>
      <c r="I15" s="29">
        <f>' Code E209 Admin Survival'!K30</f>
        <v>0</v>
      </c>
      <c r="J15" s="29">
        <f>' Code E209 Admin Survival'!L30</f>
        <v>0</v>
      </c>
      <c r="K15" s="29">
        <f>' Code E209 Admin Survival'!M30</f>
        <v>0</v>
      </c>
      <c r="L15" s="29">
        <f>' Code E209 Admin Survival'!N30</f>
        <v>0</v>
      </c>
      <c r="M15" s="29">
        <f>' Code E209 Admin Survival'!O30</f>
        <v>0</v>
      </c>
      <c r="N15" s="29">
        <f>' Code E209 Admin Survival'!P30</f>
        <v>0</v>
      </c>
      <c r="O15" s="29">
        <f>' Code E209 Admin Survival'!Q30</f>
        <v>0</v>
      </c>
      <c r="P15" s="32">
        <f t="shared" si="0"/>
        <v>0</v>
      </c>
    </row>
    <row r="16" spans="1:16" ht="15.75">
      <c r="A16" s="29" t="s">
        <v>74</v>
      </c>
      <c r="B16" s="29" t="s">
        <v>73</v>
      </c>
      <c r="C16" s="29">
        <f>' Code E210 Events for Survival'!E30</f>
        <v>0</v>
      </c>
      <c r="D16" s="29">
        <f>' Code E210 Events for Survival'!F30</f>
        <v>0</v>
      </c>
      <c r="E16" s="29">
        <f>' Code E210 Events for Survival'!G30</f>
        <v>0</v>
      </c>
      <c r="F16" s="29">
        <f>' Code E210 Events for Survival'!H30</f>
        <v>0</v>
      </c>
      <c r="G16" s="29">
        <f>' Code E210 Events for Survival'!I30</f>
        <v>0</v>
      </c>
      <c r="H16" s="29">
        <f>' Code E210 Events for Survival'!J30</f>
        <v>0</v>
      </c>
      <c r="I16" s="29">
        <f>' Code E210 Events for Survival'!K30</f>
        <v>0</v>
      </c>
      <c r="J16" s="29">
        <f>' Code E210 Events for Survival'!L30</f>
        <v>0</v>
      </c>
      <c r="K16" s="29">
        <f>' Code E210 Events for Survival'!M30</f>
        <v>0</v>
      </c>
      <c r="L16" s="29">
        <f>' Code E210 Events for Survival'!N30</f>
        <v>0</v>
      </c>
      <c r="M16" s="29">
        <f>' Code E210 Events for Survival'!O30</f>
        <v>0</v>
      </c>
      <c r="N16" s="29">
        <f>' Code E210 Events for Survival'!P30</f>
        <v>0</v>
      </c>
      <c r="O16" s="29">
        <f>' Code E210 Events for Survival'!Q30</f>
        <v>0</v>
      </c>
      <c r="P16" s="32">
        <f t="shared" si="0"/>
        <v>0</v>
      </c>
    </row>
    <row r="17" spans="1:16" ht="15.75">
      <c r="A17" s="29"/>
      <c r="B17" s="8" t="s">
        <v>87</v>
      </c>
      <c r="C17" s="8">
        <f>SUM(C7:C16)</f>
        <v>0</v>
      </c>
      <c r="D17" s="8">
        <f aca="true" t="shared" si="1" ref="D17:O17">SUM(D7:D16)</f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32">
        <f t="shared" si="0"/>
        <v>0</v>
      </c>
    </row>
  </sheetData>
  <sheetProtection sheet="1" objects="1" scenarios="1"/>
  <mergeCells count="6">
    <mergeCell ref="M4:N4"/>
    <mergeCell ref="B4:D4"/>
    <mergeCell ref="G4:H4"/>
    <mergeCell ref="K4:L4"/>
    <mergeCell ref="E4:F4"/>
    <mergeCell ref="I4:J4"/>
  </mergeCells>
  <printOptions/>
  <pageMargins left="0.7" right="0.7" top="0.75" bottom="0.75" header="0.3" footer="0.3"/>
  <pageSetup horizontalDpi="600" verticalDpi="600" orientation="landscape" paperSize="9" scale="67" r:id="rId1"/>
  <colBreaks count="1" manualBreakCount="1"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5">
      <selection activeCell="G32" sqref="G32"/>
    </sheetView>
  </sheetViews>
  <sheetFormatPr defaultColWidth="9.140625" defaultRowHeight="15"/>
  <cols>
    <col min="1" max="1" width="40.7109375" style="34" customWidth="1"/>
    <col min="2" max="2" width="9.140625" style="34" bestFit="1" customWidth="1"/>
    <col min="3" max="3" width="12.140625" style="34" bestFit="1" customWidth="1"/>
    <col min="4" max="4" width="9.28125" style="34" bestFit="1" customWidth="1"/>
    <col min="5" max="5" width="17.28125" style="34" bestFit="1" customWidth="1"/>
    <col min="6" max="9" width="16.8515625" style="34" bestFit="1" customWidth="1"/>
    <col min="10" max="10" width="16.421875" style="34" bestFit="1" customWidth="1"/>
    <col min="11" max="13" width="16.8515625" style="34" bestFit="1" customWidth="1"/>
    <col min="14" max="14" width="16.421875" style="34" bestFit="1" customWidth="1"/>
    <col min="15" max="16" width="16.8515625" style="34" bestFit="1" customWidth="1"/>
    <col min="17" max="17" width="16.421875" style="34" bestFit="1" customWidth="1"/>
    <col min="18" max="18" width="17.7109375" style="34" bestFit="1" customWidth="1"/>
    <col min="19" max="16384" width="9.140625" style="34" customWidth="1"/>
  </cols>
  <sheetData>
    <row r="1" spans="1:17" ht="12.75">
      <c r="A1" s="108" t="s">
        <v>107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36.75" customHeight="1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3.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3.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3.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3.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3.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3.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3.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3.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3.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3.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3.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3.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3.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3.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3.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3.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3.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3.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3.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3.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3.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3.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3.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3.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3.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3.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3.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2.7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2" r:id="rId1"/>
  <colBreaks count="1" manualBreakCount="1">
    <brk id="1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3">
      <selection activeCell="G3" sqref="G3"/>
    </sheetView>
  </sheetViews>
  <sheetFormatPr defaultColWidth="9.140625" defaultRowHeight="15"/>
  <cols>
    <col min="1" max="1" width="31.7109375" style="20" customWidth="1"/>
    <col min="2" max="2" width="9.140625" style="20" bestFit="1" customWidth="1"/>
    <col min="3" max="3" width="12.140625" style="20" bestFit="1" customWidth="1"/>
    <col min="4" max="4" width="7.28125" style="20" bestFit="1" customWidth="1"/>
    <col min="5" max="5" width="17.57421875" style="20" bestFit="1" customWidth="1"/>
    <col min="6" max="9" width="16.8515625" style="20" bestFit="1" customWidth="1"/>
    <col min="10" max="10" width="16.421875" style="20" bestFit="1" customWidth="1"/>
    <col min="11" max="13" width="16.8515625" style="20" bestFit="1" customWidth="1"/>
    <col min="14" max="14" width="16.421875" style="20" bestFit="1" customWidth="1"/>
    <col min="15" max="15" width="16.8515625" style="20" customWidth="1"/>
    <col min="16" max="16" width="16.8515625" style="20" bestFit="1" customWidth="1"/>
    <col min="17" max="17" width="17.57421875" style="20" bestFit="1" customWidth="1"/>
    <col min="18" max="18" width="17.7109375" style="20" bestFit="1" customWidth="1"/>
    <col min="19" max="16384" width="9.140625" style="20" customWidth="1"/>
  </cols>
  <sheetData>
    <row r="1" spans="1:18" ht="15.75">
      <c r="A1" s="108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27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6.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6.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6.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6.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6.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6.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6.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6.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6.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6.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6.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6.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6.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6.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6.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6.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6.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6.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6.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6.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6.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6.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6.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6.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6.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6.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6.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5.7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25" right="0.25" top="0.75" bottom="0.75" header="0.3" footer="0.3"/>
  <pageSetup horizontalDpi="600" verticalDpi="600" orientation="landscape" paperSize="9" scale="45" r:id="rId1"/>
  <colBreaks count="1" manualBreakCount="1">
    <brk id="1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F3">
      <selection activeCell="F3" sqref="F3:Q29"/>
    </sheetView>
  </sheetViews>
  <sheetFormatPr defaultColWidth="9.140625" defaultRowHeight="15"/>
  <cols>
    <col min="1" max="1" width="34.8515625" style="34" customWidth="1"/>
    <col min="2" max="2" width="9.140625" style="34" bestFit="1" customWidth="1"/>
    <col min="3" max="3" width="12.140625" style="34" bestFit="1" customWidth="1"/>
    <col min="4" max="4" width="9.28125" style="34" bestFit="1" customWidth="1"/>
    <col min="5" max="5" width="17.28125" style="34" bestFit="1" customWidth="1"/>
    <col min="6" max="9" width="16.8515625" style="34" bestFit="1" customWidth="1"/>
    <col min="10" max="10" width="16.421875" style="34" bestFit="1" customWidth="1"/>
    <col min="11" max="13" width="16.8515625" style="34" bestFit="1" customWidth="1"/>
    <col min="14" max="14" width="16.421875" style="34" bestFit="1" customWidth="1"/>
    <col min="15" max="15" width="16.8515625" style="34" customWidth="1"/>
    <col min="16" max="16" width="16.8515625" style="34" bestFit="1" customWidth="1"/>
    <col min="17" max="17" width="16.421875" style="34" bestFit="1" customWidth="1"/>
    <col min="18" max="18" width="17.7109375" style="34" bestFit="1" customWidth="1"/>
    <col min="19" max="16384" width="9.140625" style="34" customWidth="1"/>
  </cols>
  <sheetData>
    <row r="1" spans="1:17" ht="12.75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36.75" customHeight="1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3.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3.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3.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3.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3.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3.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3.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3.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3.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3.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3.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3.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3.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3.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3.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3.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3.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3.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3.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3.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3.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3.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3.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3.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3.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3.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3.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2.7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4" r:id="rId1"/>
  <colBreaks count="1" manualBreakCount="1">
    <brk id="1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3">
      <selection activeCell="D15" sqref="D15"/>
    </sheetView>
  </sheetViews>
  <sheetFormatPr defaultColWidth="9.140625" defaultRowHeight="15"/>
  <cols>
    <col min="1" max="1" width="26.8515625" style="20" customWidth="1"/>
    <col min="2" max="2" width="11.00390625" style="20" bestFit="1" customWidth="1"/>
    <col min="3" max="3" width="12.8515625" style="20" bestFit="1" customWidth="1"/>
    <col min="4" max="4" width="9.28125" style="20" bestFit="1" customWidth="1"/>
    <col min="5" max="17" width="17.57421875" style="20" bestFit="1" customWidth="1"/>
    <col min="18" max="18" width="17.7109375" style="20" bestFit="1" customWidth="1"/>
    <col min="19" max="16384" width="9.140625" style="20" customWidth="1"/>
  </cols>
  <sheetData>
    <row r="1" spans="1:18" ht="15.75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27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6.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6.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6.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6.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6.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6.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6.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6.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6.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6.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6.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6.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6.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6.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6.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6.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6.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6.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6.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6.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6.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6.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6.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6.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6.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6.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6.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5.7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5" r:id="rId1"/>
  <colBreaks count="1" manualBreakCount="1">
    <brk id="1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33.7109375" style="34" customWidth="1"/>
    <col min="2" max="2" width="9.28125" style="34" bestFit="1" customWidth="1"/>
    <col min="3" max="3" width="11.140625" style="34" customWidth="1"/>
    <col min="4" max="4" width="10.28125" style="34" customWidth="1"/>
    <col min="5" max="5" width="16.8515625" style="34" customWidth="1"/>
    <col min="6" max="7" width="16.28125" style="34" customWidth="1"/>
    <col min="8" max="9" width="16.140625" style="34" customWidth="1"/>
    <col min="10" max="10" width="16.421875" style="34" customWidth="1"/>
    <col min="11" max="11" width="16.7109375" style="34" customWidth="1"/>
    <col min="12" max="12" width="16.28125" style="34" customWidth="1"/>
    <col min="13" max="13" width="16.140625" style="34" customWidth="1"/>
    <col min="14" max="14" width="15.8515625" style="34" customWidth="1"/>
    <col min="15" max="15" width="16.8515625" style="34" customWidth="1"/>
    <col min="16" max="16" width="16.140625" style="34" customWidth="1"/>
    <col min="17" max="17" width="16.00390625" style="34" customWidth="1"/>
    <col min="18" max="18" width="17.7109375" style="34" bestFit="1" customWidth="1"/>
    <col min="19" max="16384" width="9.140625" style="34" customWidth="1"/>
  </cols>
  <sheetData>
    <row r="1" spans="1:17" ht="12.75">
      <c r="A1" s="108" t="s">
        <v>106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36.75" customHeight="1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3.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3.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3.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3.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3.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3.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3.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3.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3.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3.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3.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3.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3.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3.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3.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3.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3.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3.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3.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3.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3.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3.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3.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3.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3.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3.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3.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2.7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6" r:id="rId1"/>
  <colBreaks count="1" manualBreakCount="1">
    <brk id="1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B3" sqref="B3:D3"/>
    </sheetView>
  </sheetViews>
  <sheetFormatPr defaultColWidth="9.140625" defaultRowHeight="15"/>
  <cols>
    <col min="1" max="1" width="30.00390625" style="27" customWidth="1"/>
    <col min="2" max="2" width="9.57421875" style="27" customWidth="1"/>
    <col min="3" max="3" width="10.8515625" style="27" customWidth="1"/>
    <col min="4" max="4" width="5.28125" style="27" bestFit="1" customWidth="1"/>
    <col min="5" max="5" width="15.00390625" style="27" bestFit="1" customWidth="1"/>
    <col min="6" max="6" width="14.8515625" style="27" customWidth="1"/>
    <col min="7" max="7" width="15.00390625" style="27" customWidth="1"/>
    <col min="8" max="11" width="15.00390625" style="27" bestFit="1" customWidth="1"/>
    <col min="12" max="12" width="14.57421875" style="27" customWidth="1"/>
    <col min="13" max="17" width="15.00390625" style="27" bestFit="1" customWidth="1"/>
    <col min="18" max="18" width="15.140625" style="27" bestFit="1" customWidth="1"/>
    <col min="19" max="16384" width="9.140625" style="27" customWidth="1"/>
  </cols>
  <sheetData>
    <row r="1" spans="1:18" ht="12.75">
      <c r="A1" s="108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36.75" customHeight="1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3.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3.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3.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3.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3.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3.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3.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3.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3.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3.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3.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3.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3.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3.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3.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3.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3.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3.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3.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3.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3.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3.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3.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3.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3.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3.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3.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2.7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colBreaks count="1" manualBreakCount="1">
    <brk id="17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2">
      <selection activeCell="B3" sqref="B3:D3"/>
    </sheetView>
  </sheetViews>
  <sheetFormatPr defaultColWidth="9.140625" defaultRowHeight="15"/>
  <cols>
    <col min="1" max="1" width="28.7109375" style="0" customWidth="1"/>
    <col min="2" max="2" width="9.28125" style="0" bestFit="1" customWidth="1"/>
    <col min="3" max="3" width="12.421875" style="0" customWidth="1"/>
    <col min="4" max="4" width="8.8515625" style="0" customWidth="1"/>
    <col min="5" max="5" width="14.8515625" style="0" customWidth="1"/>
    <col min="6" max="6" width="16.7109375" style="0" customWidth="1"/>
    <col min="7" max="7" width="17.57421875" style="0" bestFit="1" customWidth="1"/>
    <col min="8" max="8" width="16.57421875" style="0" customWidth="1"/>
    <col min="9" max="9" width="16.7109375" style="0" customWidth="1"/>
    <col min="10" max="10" width="17.00390625" style="0" customWidth="1"/>
    <col min="11" max="11" width="16.28125" style="0" customWidth="1"/>
    <col min="12" max="17" width="17.57421875" style="0" bestFit="1" customWidth="1"/>
    <col min="18" max="18" width="17.7109375" style="0" bestFit="1" customWidth="1"/>
  </cols>
  <sheetData>
    <row r="1" spans="1:18" ht="15">
      <c r="A1" s="108" t="s">
        <v>104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36.75" customHeight="1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5.75" thickBot="1">
      <c r="A3" s="41"/>
      <c r="B3" s="1"/>
      <c r="C3" s="1"/>
      <c r="D3" s="1"/>
      <c r="E3" s="2">
        <f aca="true" t="shared" si="0" ref="E3:E29"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5.75" thickBot="1">
      <c r="A4" s="41"/>
      <c r="B4" s="1"/>
      <c r="C4" s="1"/>
      <c r="D4" s="1"/>
      <c r="E4" s="2">
        <f t="shared" si="0"/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1" ref="R4:R30">E4-SUM(F4:Q4)</f>
        <v>0</v>
      </c>
    </row>
    <row r="5" spans="1:18" ht="15.75" thickBot="1">
      <c r="A5" s="41"/>
      <c r="B5" s="1"/>
      <c r="C5" s="1"/>
      <c r="D5" s="1"/>
      <c r="E5" s="2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1"/>
        <v>0</v>
      </c>
    </row>
    <row r="6" spans="1:18" ht="15.75" thickBot="1">
      <c r="A6" s="41"/>
      <c r="B6" s="1"/>
      <c r="C6" s="1"/>
      <c r="D6" s="1"/>
      <c r="E6" s="2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1"/>
        <v>0</v>
      </c>
    </row>
    <row r="7" spans="1:18" ht="15.75" thickBot="1">
      <c r="A7" s="41"/>
      <c r="B7" s="1"/>
      <c r="C7" s="1"/>
      <c r="D7" s="1"/>
      <c r="E7" s="2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1"/>
        <v>0</v>
      </c>
    </row>
    <row r="8" spans="1:18" ht="15.75" thickBot="1">
      <c r="A8" s="41"/>
      <c r="B8" s="1"/>
      <c r="C8" s="1"/>
      <c r="D8" s="1"/>
      <c r="E8" s="2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1"/>
        <v>0</v>
      </c>
    </row>
    <row r="9" spans="1:18" ht="15.75" thickBot="1">
      <c r="A9" s="41"/>
      <c r="B9" s="1"/>
      <c r="C9" s="1"/>
      <c r="D9" s="1"/>
      <c r="E9" s="2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1"/>
        <v>0</v>
      </c>
    </row>
    <row r="10" spans="1:18" ht="15.75" thickBot="1">
      <c r="A10" s="41"/>
      <c r="B10" s="1"/>
      <c r="C10" s="1"/>
      <c r="D10" s="1"/>
      <c r="E10" s="2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1"/>
        <v>0</v>
      </c>
    </row>
    <row r="11" spans="1:18" ht="15.75" thickBot="1">
      <c r="A11" s="41"/>
      <c r="B11" s="1"/>
      <c r="C11" s="1"/>
      <c r="D11" s="1"/>
      <c r="E11" s="2">
        <f t="shared" si="0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1"/>
        <v>0</v>
      </c>
    </row>
    <row r="12" spans="1:18" ht="15.75" thickBot="1">
      <c r="A12" s="41"/>
      <c r="B12" s="1"/>
      <c r="C12" s="1"/>
      <c r="D12" s="1"/>
      <c r="E12" s="2">
        <f t="shared" si="0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1"/>
        <v>0</v>
      </c>
    </row>
    <row r="13" spans="1:18" ht="15.75" thickBot="1">
      <c r="A13" s="41"/>
      <c r="B13" s="1"/>
      <c r="C13" s="1"/>
      <c r="D13" s="1"/>
      <c r="E13" s="2">
        <f t="shared" si="0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5.75" thickBot="1">
      <c r="A14" s="41"/>
      <c r="B14" s="1"/>
      <c r="C14" s="1"/>
      <c r="D14" s="1"/>
      <c r="E14" s="2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5.75" thickBot="1">
      <c r="A15" s="41"/>
      <c r="B15" s="1"/>
      <c r="C15" s="1"/>
      <c r="D15" s="1"/>
      <c r="E15" s="2">
        <f t="shared" si="0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5.75" thickBot="1">
      <c r="A16" s="41"/>
      <c r="B16" s="1"/>
      <c r="C16" s="1"/>
      <c r="D16" s="1"/>
      <c r="E16" s="2">
        <f t="shared" si="0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5.75" thickBot="1">
      <c r="A17" s="41"/>
      <c r="B17" s="1"/>
      <c r="C17" s="1"/>
      <c r="D17" s="1"/>
      <c r="E17" s="2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5.75" thickBot="1">
      <c r="A18" s="41"/>
      <c r="B18" s="1"/>
      <c r="C18" s="1"/>
      <c r="D18" s="1"/>
      <c r="E18" s="2">
        <f t="shared" si="0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5.75" thickBot="1">
      <c r="A19" s="41"/>
      <c r="B19" s="1"/>
      <c r="C19" s="1"/>
      <c r="D19" s="1"/>
      <c r="E19" s="2">
        <f t="shared" si="0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5.75" thickBot="1">
      <c r="A20" s="41"/>
      <c r="B20" s="1"/>
      <c r="C20" s="1"/>
      <c r="D20" s="1"/>
      <c r="E20" s="2">
        <f t="shared" si="0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5.75" thickBot="1">
      <c r="A21" s="41"/>
      <c r="B21" s="1"/>
      <c r="C21" s="1"/>
      <c r="D21" s="1"/>
      <c r="E21" s="2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5.75" thickBot="1">
      <c r="A22" s="41"/>
      <c r="B22" s="1"/>
      <c r="C22" s="1"/>
      <c r="D22" s="1"/>
      <c r="E22" s="2">
        <f t="shared" si="0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5.7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5.7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5.7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5.7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5.7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5.7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5.7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5">
      <c r="A30" s="109"/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6" r:id="rId1"/>
  <colBreaks count="1" manualBreakCount="1">
    <brk id="17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H1">
      <selection activeCell="P21" sqref="P21"/>
    </sheetView>
  </sheetViews>
  <sheetFormatPr defaultColWidth="9.140625" defaultRowHeight="15"/>
  <cols>
    <col min="1" max="1" width="35.00390625" style="0" bestFit="1" customWidth="1"/>
    <col min="2" max="2" width="9.140625" style="0" customWidth="1"/>
    <col min="3" max="3" width="10.28125" style="0" customWidth="1"/>
    <col min="4" max="4" width="8.00390625" style="0" customWidth="1"/>
    <col min="5" max="5" width="16.8515625" style="0" customWidth="1"/>
    <col min="6" max="6" width="16.421875" style="0" customWidth="1"/>
    <col min="7" max="11" width="16.8515625" style="0" customWidth="1"/>
    <col min="12" max="12" width="16.421875" style="0" customWidth="1"/>
    <col min="13" max="15" width="16.8515625" style="0" customWidth="1"/>
    <col min="16" max="17" width="16.8515625" style="0" bestFit="1" customWidth="1"/>
    <col min="18" max="18" width="15.28125" style="0" bestFit="1" customWidth="1"/>
  </cols>
  <sheetData>
    <row r="1" spans="1:18" ht="15.75" thickBot="1">
      <c r="A1" s="107" t="s">
        <v>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34"/>
    </row>
    <row r="2" spans="1:18" ht="33.75" customHeight="1">
      <c r="A2" s="36" t="s">
        <v>13</v>
      </c>
      <c r="B2" s="37" t="s">
        <v>14</v>
      </c>
      <c r="C2" s="24" t="s">
        <v>91</v>
      </c>
      <c r="D2" s="38" t="s">
        <v>15</v>
      </c>
      <c r="E2" s="38" t="s">
        <v>16</v>
      </c>
      <c r="F2" s="39" t="s">
        <v>1</v>
      </c>
      <c r="G2" s="39" t="s">
        <v>2</v>
      </c>
      <c r="H2" s="39" t="s">
        <v>3</v>
      </c>
      <c r="I2" s="39" t="s">
        <v>4</v>
      </c>
      <c r="J2" s="39" t="s">
        <v>5</v>
      </c>
      <c r="K2" s="39" t="s">
        <v>6</v>
      </c>
      <c r="L2" s="39" t="s">
        <v>7</v>
      </c>
      <c r="M2" s="39" t="s">
        <v>8</v>
      </c>
      <c r="N2" s="39" t="s">
        <v>9</v>
      </c>
      <c r="O2" s="39" t="s">
        <v>10</v>
      </c>
      <c r="P2" s="39" t="s">
        <v>11</v>
      </c>
      <c r="Q2" s="39" t="s">
        <v>12</v>
      </c>
      <c r="R2" s="40" t="s">
        <v>88</v>
      </c>
    </row>
    <row r="3" spans="1:18" ht="15">
      <c r="A3" s="62" t="s">
        <v>118</v>
      </c>
      <c r="B3" s="63">
        <v>72</v>
      </c>
      <c r="C3" s="63">
        <v>50000</v>
      </c>
      <c r="D3" s="63">
        <v>1</v>
      </c>
      <c r="E3" s="2">
        <f>B3*C3*D3</f>
        <v>3600000</v>
      </c>
      <c r="F3" s="63"/>
      <c r="G3" s="76"/>
      <c r="H3" s="63"/>
      <c r="I3" s="63"/>
      <c r="J3" s="63"/>
      <c r="K3" s="63"/>
      <c r="L3" s="63"/>
      <c r="M3" s="63">
        <v>3600000</v>
      </c>
      <c r="N3" s="63"/>
      <c r="O3" s="63"/>
      <c r="P3" s="63"/>
      <c r="Q3" s="63"/>
      <c r="R3" s="26">
        <f>E3-SUM(F3:Q3)</f>
        <v>0</v>
      </c>
    </row>
    <row r="4" spans="1:18" ht="15">
      <c r="A4" s="62" t="s">
        <v>119</v>
      </c>
      <c r="B4" s="63">
        <v>38</v>
      </c>
      <c r="C4" s="63">
        <v>150000</v>
      </c>
      <c r="D4" s="63">
        <v>1</v>
      </c>
      <c r="E4" s="2">
        <f>B4*C4*D4</f>
        <v>5700000</v>
      </c>
      <c r="F4" s="63"/>
      <c r="G4" s="76"/>
      <c r="H4" s="63"/>
      <c r="I4" s="63"/>
      <c r="J4" s="63"/>
      <c r="K4" s="63"/>
      <c r="L4" s="63"/>
      <c r="M4" s="63">
        <v>5700000</v>
      </c>
      <c r="N4" s="63"/>
      <c r="O4" s="63"/>
      <c r="P4" s="63"/>
      <c r="Q4" s="63"/>
      <c r="R4" s="26">
        <f aca="true" t="shared" si="0" ref="R4:R30">E4-SUM(F4:Q4)</f>
        <v>0</v>
      </c>
    </row>
    <row r="5" spans="1:18" ht="15">
      <c r="A5" s="62" t="s">
        <v>120</v>
      </c>
      <c r="B5" s="63">
        <v>53</v>
      </c>
      <c r="C5" s="63">
        <v>180000</v>
      </c>
      <c r="D5" s="63">
        <v>1</v>
      </c>
      <c r="E5" s="42">
        <f aca="true" t="shared" si="1" ref="E5:E29">B5*C5*D5</f>
        <v>9540000</v>
      </c>
      <c r="F5" s="63"/>
      <c r="G5" s="76"/>
      <c r="H5" s="63"/>
      <c r="I5" s="63"/>
      <c r="J5" s="63">
        <v>1260000</v>
      </c>
      <c r="K5" s="63"/>
      <c r="L5" s="63"/>
      <c r="M5" s="63">
        <v>8280000</v>
      </c>
      <c r="N5" s="63"/>
      <c r="O5" s="63"/>
      <c r="P5" s="63"/>
      <c r="Q5" s="63"/>
      <c r="R5" s="26">
        <f t="shared" si="0"/>
        <v>0</v>
      </c>
    </row>
    <row r="6" spans="1:18" ht="15">
      <c r="A6" s="62" t="s">
        <v>121</v>
      </c>
      <c r="B6" s="63">
        <v>6</v>
      </c>
      <c r="C6" s="63">
        <v>300000</v>
      </c>
      <c r="D6" s="63">
        <v>2</v>
      </c>
      <c r="E6" s="42">
        <f t="shared" si="1"/>
        <v>3600000</v>
      </c>
      <c r="F6" s="63"/>
      <c r="G6" s="76"/>
      <c r="H6" s="63"/>
      <c r="I6" s="63"/>
      <c r="J6" s="63">
        <v>1800000</v>
      </c>
      <c r="K6" s="63"/>
      <c r="L6" s="63"/>
      <c r="M6" s="63">
        <v>1800000</v>
      </c>
      <c r="N6" s="63"/>
      <c r="O6" s="63"/>
      <c r="P6" s="63"/>
      <c r="Q6" s="63"/>
      <c r="R6" s="26">
        <f t="shared" si="0"/>
        <v>0</v>
      </c>
    </row>
    <row r="7" spans="1:18" ht="15">
      <c r="A7" s="62" t="s">
        <v>122</v>
      </c>
      <c r="B7" s="63">
        <v>72</v>
      </c>
      <c r="C7" s="63">
        <v>50000</v>
      </c>
      <c r="D7" s="63">
        <v>2</v>
      </c>
      <c r="E7" s="42">
        <f t="shared" si="1"/>
        <v>7200000</v>
      </c>
      <c r="F7" s="63"/>
      <c r="G7" s="63"/>
      <c r="H7" s="63"/>
      <c r="I7" s="63"/>
      <c r="J7" s="64"/>
      <c r="K7" s="63"/>
      <c r="L7" s="63"/>
      <c r="M7" s="63">
        <v>3600000</v>
      </c>
      <c r="N7" s="63"/>
      <c r="O7" s="63"/>
      <c r="P7" s="63">
        <v>3600000</v>
      </c>
      <c r="Q7" s="63"/>
      <c r="R7" s="26">
        <f t="shared" si="0"/>
        <v>0</v>
      </c>
    </row>
    <row r="8" spans="1:18" ht="15">
      <c r="A8" s="62" t="s">
        <v>123</v>
      </c>
      <c r="B8" s="63">
        <v>38</v>
      </c>
      <c r="C8" s="63">
        <v>150000</v>
      </c>
      <c r="D8" s="63">
        <v>2</v>
      </c>
      <c r="E8" s="42">
        <f t="shared" si="1"/>
        <v>11400000</v>
      </c>
      <c r="F8" s="63"/>
      <c r="G8" s="63"/>
      <c r="H8" s="63"/>
      <c r="I8" s="63"/>
      <c r="J8" s="63"/>
      <c r="K8" s="63"/>
      <c r="L8" s="63"/>
      <c r="M8" s="63">
        <v>5700000</v>
      </c>
      <c r="N8" s="63"/>
      <c r="O8" s="63"/>
      <c r="P8" s="63">
        <v>5700000</v>
      </c>
      <c r="Q8" s="63"/>
      <c r="R8" s="26">
        <f t="shared" si="0"/>
        <v>0</v>
      </c>
    </row>
    <row r="9" spans="1:18" ht="15">
      <c r="A9" s="62" t="s">
        <v>124</v>
      </c>
      <c r="B9" s="63">
        <v>53</v>
      </c>
      <c r="C9" s="63">
        <v>180000</v>
      </c>
      <c r="D9" s="63">
        <v>2</v>
      </c>
      <c r="E9" s="42">
        <f t="shared" si="1"/>
        <v>19080000</v>
      </c>
      <c r="F9" s="63"/>
      <c r="G9" s="63"/>
      <c r="H9" s="63"/>
      <c r="I9" s="63"/>
      <c r="J9" s="63"/>
      <c r="K9" s="63"/>
      <c r="L9" s="63"/>
      <c r="M9" s="63">
        <v>9540000</v>
      </c>
      <c r="N9" s="63"/>
      <c r="O9" s="63"/>
      <c r="P9" s="63">
        <v>9540000</v>
      </c>
      <c r="Q9" s="63"/>
      <c r="R9" s="26">
        <f t="shared" si="0"/>
        <v>0</v>
      </c>
    </row>
    <row r="10" spans="1:18" ht="15">
      <c r="A10" s="62" t="s">
        <v>125</v>
      </c>
      <c r="B10" s="63">
        <v>1</v>
      </c>
      <c r="C10" s="63">
        <v>100000</v>
      </c>
      <c r="D10" s="63">
        <v>3</v>
      </c>
      <c r="E10" s="42">
        <f t="shared" si="1"/>
        <v>300000</v>
      </c>
      <c r="F10" s="65"/>
      <c r="G10" s="76"/>
      <c r="H10" s="63"/>
      <c r="I10" s="63"/>
      <c r="J10" s="63">
        <v>70000</v>
      </c>
      <c r="K10" s="63"/>
      <c r="L10" s="63"/>
      <c r="M10" s="63">
        <v>130000</v>
      </c>
      <c r="N10" s="63"/>
      <c r="O10" s="63"/>
      <c r="P10" s="63">
        <v>100000</v>
      </c>
      <c r="Q10" s="65"/>
      <c r="R10" s="26">
        <f t="shared" si="0"/>
        <v>0</v>
      </c>
    </row>
    <row r="11" spans="1:18" ht="15">
      <c r="A11" s="62" t="s">
        <v>126</v>
      </c>
      <c r="B11" s="63">
        <v>1</v>
      </c>
      <c r="C11" s="63">
        <v>100000</v>
      </c>
      <c r="D11" s="63">
        <v>2</v>
      </c>
      <c r="E11" s="42">
        <f t="shared" si="1"/>
        <v>200000</v>
      </c>
      <c r="F11" s="65"/>
      <c r="G11" s="65"/>
      <c r="H11" s="76"/>
      <c r="I11" s="65"/>
      <c r="J11" s="76"/>
      <c r="K11" s="65"/>
      <c r="L11" s="65">
        <v>100000</v>
      </c>
      <c r="M11" s="65"/>
      <c r="N11" s="65">
        <v>100000</v>
      </c>
      <c r="O11" s="65"/>
      <c r="P11" s="65"/>
      <c r="Q11" s="65"/>
      <c r="R11" s="26">
        <f t="shared" si="0"/>
        <v>0</v>
      </c>
    </row>
    <row r="12" spans="1:18" ht="15">
      <c r="A12" s="66" t="s">
        <v>127</v>
      </c>
      <c r="B12" s="65">
        <v>10</v>
      </c>
      <c r="C12" s="65">
        <v>700</v>
      </c>
      <c r="D12" s="65">
        <v>12</v>
      </c>
      <c r="E12" s="42">
        <f t="shared" si="1"/>
        <v>84000</v>
      </c>
      <c r="F12" s="35">
        <v>7000</v>
      </c>
      <c r="G12" s="35"/>
      <c r="H12" s="35"/>
      <c r="I12" s="35"/>
      <c r="J12" s="35">
        <v>28000</v>
      </c>
      <c r="K12" s="35">
        <v>7000</v>
      </c>
      <c r="L12" s="35">
        <v>7000</v>
      </c>
      <c r="M12" s="35">
        <v>7000</v>
      </c>
      <c r="N12" s="35">
        <v>7000</v>
      </c>
      <c r="O12" s="35">
        <v>7000</v>
      </c>
      <c r="P12" s="35">
        <v>7000</v>
      </c>
      <c r="Q12" s="35">
        <v>7000</v>
      </c>
      <c r="R12" s="26">
        <f t="shared" si="0"/>
        <v>0</v>
      </c>
    </row>
    <row r="13" spans="1:18" ht="15">
      <c r="A13" s="66" t="s">
        <v>128</v>
      </c>
      <c r="B13" s="65">
        <v>2</v>
      </c>
      <c r="C13" s="65">
        <v>30000</v>
      </c>
      <c r="D13" s="65">
        <v>4</v>
      </c>
      <c r="E13" s="42">
        <f t="shared" si="1"/>
        <v>240000</v>
      </c>
      <c r="F13" s="65">
        <v>60000</v>
      </c>
      <c r="G13" s="65"/>
      <c r="H13" s="65"/>
      <c r="I13" s="76"/>
      <c r="J13" s="65">
        <v>60000</v>
      </c>
      <c r="K13" s="65"/>
      <c r="L13" s="65">
        <v>60000</v>
      </c>
      <c r="M13" s="65"/>
      <c r="N13" s="65"/>
      <c r="O13" s="65">
        <v>60000</v>
      </c>
      <c r="P13" s="65"/>
      <c r="Q13" s="65"/>
      <c r="R13" s="26">
        <f t="shared" si="0"/>
        <v>0</v>
      </c>
    </row>
    <row r="14" spans="1:18" ht="15">
      <c r="A14" s="66" t="s">
        <v>129</v>
      </c>
      <c r="B14" s="65">
        <v>1</v>
      </c>
      <c r="C14" s="65">
        <v>35000</v>
      </c>
      <c r="D14" s="65">
        <v>12</v>
      </c>
      <c r="E14" s="42">
        <f t="shared" si="1"/>
        <v>420000</v>
      </c>
      <c r="F14" s="65">
        <v>35000</v>
      </c>
      <c r="G14" s="65"/>
      <c r="H14" s="65"/>
      <c r="I14" s="65"/>
      <c r="J14" s="65">
        <v>140000</v>
      </c>
      <c r="K14" s="65">
        <v>35000</v>
      </c>
      <c r="L14" s="65">
        <v>35000</v>
      </c>
      <c r="M14" s="65">
        <v>35000</v>
      </c>
      <c r="N14" s="65">
        <v>35000</v>
      </c>
      <c r="O14" s="65">
        <v>35000</v>
      </c>
      <c r="P14" s="65">
        <v>35000</v>
      </c>
      <c r="Q14" s="65">
        <v>35000</v>
      </c>
      <c r="R14" s="26">
        <f t="shared" si="0"/>
        <v>0</v>
      </c>
    </row>
    <row r="15" spans="1:18" ht="15">
      <c r="A15" s="66" t="s">
        <v>130</v>
      </c>
      <c r="B15" s="65">
        <v>6</v>
      </c>
      <c r="C15" s="65">
        <v>15000</v>
      </c>
      <c r="D15" s="65">
        <v>1</v>
      </c>
      <c r="E15" s="42">
        <f t="shared" si="1"/>
        <v>90000</v>
      </c>
      <c r="F15" s="65">
        <v>90000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26">
        <f t="shared" si="0"/>
        <v>0</v>
      </c>
    </row>
    <row r="16" spans="1:18" ht="15">
      <c r="A16" s="67" t="s">
        <v>131</v>
      </c>
      <c r="B16" s="68"/>
      <c r="C16" s="68"/>
      <c r="D16" s="68"/>
      <c r="E16" s="42">
        <f t="shared" si="1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26">
        <f t="shared" si="0"/>
        <v>0</v>
      </c>
    </row>
    <row r="17" spans="1:18" ht="15">
      <c r="A17" s="67"/>
      <c r="B17" s="68"/>
      <c r="C17" s="68"/>
      <c r="D17" s="68"/>
      <c r="E17" s="42">
        <f t="shared" si="1"/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26">
        <f t="shared" si="0"/>
        <v>0</v>
      </c>
    </row>
    <row r="18" spans="1:18" ht="15">
      <c r="A18" s="67" t="s">
        <v>132</v>
      </c>
      <c r="B18" s="68">
        <v>3</v>
      </c>
      <c r="C18" s="68">
        <v>32000</v>
      </c>
      <c r="D18" s="68">
        <v>12</v>
      </c>
      <c r="E18" s="42">
        <f t="shared" si="1"/>
        <v>1152000</v>
      </c>
      <c r="F18" s="68"/>
      <c r="G18" s="68"/>
      <c r="H18" s="68"/>
      <c r="I18" s="68"/>
      <c r="J18" s="68"/>
      <c r="K18" s="68"/>
      <c r="L18" s="68">
        <v>90000</v>
      </c>
      <c r="M18" s="68">
        <v>192000</v>
      </c>
      <c r="N18" s="68">
        <v>582000</v>
      </c>
      <c r="O18" s="68">
        <v>96000</v>
      </c>
      <c r="P18" s="68">
        <v>96000</v>
      </c>
      <c r="Q18" s="68">
        <v>96000</v>
      </c>
      <c r="R18" s="26">
        <f t="shared" si="0"/>
        <v>0</v>
      </c>
    </row>
    <row r="19" spans="1:18" ht="15">
      <c r="A19" s="67" t="s">
        <v>133</v>
      </c>
      <c r="B19" s="68">
        <v>1</v>
      </c>
      <c r="C19" s="68">
        <v>70000</v>
      </c>
      <c r="D19" s="68">
        <v>3</v>
      </c>
      <c r="E19" s="42">
        <f t="shared" si="1"/>
        <v>210000</v>
      </c>
      <c r="F19" s="69"/>
      <c r="G19" s="76"/>
      <c r="H19" s="68"/>
      <c r="I19" s="68"/>
      <c r="J19" s="68"/>
      <c r="K19" s="76"/>
      <c r="L19" s="68">
        <v>70000</v>
      </c>
      <c r="M19" s="68">
        <v>70000</v>
      </c>
      <c r="N19" s="68"/>
      <c r="O19" s="68">
        <v>70000</v>
      </c>
      <c r="P19" s="68"/>
      <c r="Q19" s="68"/>
      <c r="R19" s="26">
        <f t="shared" si="0"/>
        <v>0</v>
      </c>
    </row>
    <row r="20" spans="1:18" ht="15">
      <c r="A20" s="67" t="s">
        <v>134</v>
      </c>
      <c r="B20" s="68">
        <v>2</v>
      </c>
      <c r="C20" s="68">
        <v>55000</v>
      </c>
      <c r="D20" s="68">
        <v>12</v>
      </c>
      <c r="E20" s="42">
        <f t="shared" si="1"/>
        <v>1320000</v>
      </c>
      <c r="F20" s="68"/>
      <c r="G20" s="68"/>
      <c r="H20" s="68"/>
      <c r="I20" s="68"/>
      <c r="J20" s="68"/>
      <c r="K20" s="68"/>
      <c r="L20" s="68">
        <v>110000</v>
      </c>
      <c r="M20" s="68">
        <v>110000</v>
      </c>
      <c r="N20" s="68">
        <v>660000</v>
      </c>
      <c r="O20" s="68">
        <v>110000</v>
      </c>
      <c r="P20" s="68">
        <v>110000</v>
      </c>
      <c r="Q20" s="68">
        <v>220000</v>
      </c>
      <c r="R20" s="26">
        <f t="shared" si="0"/>
        <v>0</v>
      </c>
    </row>
    <row r="21" spans="1:18" ht="15">
      <c r="A21" s="67"/>
      <c r="B21" s="68"/>
      <c r="C21" s="68"/>
      <c r="D21" s="68"/>
      <c r="E21" s="42">
        <f t="shared" si="1"/>
        <v>0</v>
      </c>
      <c r="F21" s="68"/>
      <c r="G21" s="68"/>
      <c r="H21" s="68"/>
      <c r="I21" s="69"/>
      <c r="J21" s="68"/>
      <c r="K21" s="68"/>
      <c r="L21" s="68"/>
      <c r="M21" s="69"/>
      <c r="N21" s="68"/>
      <c r="O21" s="68"/>
      <c r="P21" s="68"/>
      <c r="Q21" s="68"/>
      <c r="R21" s="26">
        <f t="shared" si="0"/>
        <v>0</v>
      </c>
    </row>
    <row r="22" spans="1:18" ht="15">
      <c r="A22" s="67" t="s">
        <v>135</v>
      </c>
      <c r="B22" s="68"/>
      <c r="C22" s="68"/>
      <c r="D22" s="68"/>
      <c r="E22" s="42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26">
        <f t="shared" si="0"/>
        <v>0</v>
      </c>
    </row>
    <row r="23" spans="1:18" ht="15">
      <c r="A23" s="69" t="s">
        <v>136</v>
      </c>
      <c r="B23" s="68">
        <v>1</v>
      </c>
      <c r="C23" s="68">
        <v>70000</v>
      </c>
      <c r="D23" s="68">
        <v>4</v>
      </c>
      <c r="E23" s="42">
        <f t="shared" si="1"/>
        <v>280000</v>
      </c>
      <c r="F23" s="76"/>
      <c r="G23" s="68"/>
      <c r="H23" s="68"/>
      <c r="I23" s="76"/>
      <c r="J23" s="68"/>
      <c r="K23" s="68"/>
      <c r="L23" s="68">
        <v>70000</v>
      </c>
      <c r="M23" s="68">
        <v>70000</v>
      </c>
      <c r="N23" s="68">
        <v>70000</v>
      </c>
      <c r="O23" s="68">
        <v>70000</v>
      </c>
      <c r="P23" s="68"/>
      <c r="Q23" s="68"/>
      <c r="R23" s="26">
        <f>E23-SUM(G23:Q23)</f>
        <v>0</v>
      </c>
    </row>
    <row r="24" spans="1:18" ht="15">
      <c r="A24" s="69" t="s">
        <v>137</v>
      </c>
      <c r="B24" s="68">
        <v>25</v>
      </c>
      <c r="C24" s="68">
        <v>3500</v>
      </c>
      <c r="D24" s="68">
        <v>4</v>
      </c>
      <c r="E24" s="42">
        <f t="shared" si="1"/>
        <v>350000</v>
      </c>
      <c r="F24" s="76"/>
      <c r="G24" s="68"/>
      <c r="H24" s="68"/>
      <c r="I24" s="76"/>
      <c r="J24" s="68"/>
      <c r="K24" s="68"/>
      <c r="L24" s="68">
        <v>87500</v>
      </c>
      <c r="M24" s="68">
        <v>87500</v>
      </c>
      <c r="N24" s="68">
        <v>87500</v>
      </c>
      <c r="O24" s="68">
        <v>87500</v>
      </c>
      <c r="P24" s="68"/>
      <c r="Q24" s="68"/>
      <c r="R24" s="26">
        <f>E24-SUM(G24:Q24)</f>
        <v>0</v>
      </c>
    </row>
    <row r="25" spans="1:18" ht="15">
      <c r="A25" s="69" t="s">
        <v>138</v>
      </c>
      <c r="B25" s="68">
        <v>12</v>
      </c>
      <c r="C25" s="68">
        <v>1000</v>
      </c>
      <c r="D25" s="68">
        <v>4</v>
      </c>
      <c r="E25" s="42">
        <f t="shared" si="1"/>
        <v>48000</v>
      </c>
      <c r="F25" s="76"/>
      <c r="G25" s="68"/>
      <c r="H25" s="68"/>
      <c r="I25" s="76"/>
      <c r="J25" s="68"/>
      <c r="K25" s="68"/>
      <c r="L25" s="68">
        <v>12000</v>
      </c>
      <c r="M25" s="68">
        <v>12000</v>
      </c>
      <c r="N25" s="68">
        <v>12000</v>
      </c>
      <c r="O25" s="68">
        <v>12000</v>
      </c>
      <c r="P25" s="68"/>
      <c r="Q25" s="68"/>
      <c r="R25" s="26">
        <f>E25-SUM(G25:Q25)</f>
        <v>0</v>
      </c>
    </row>
    <row r="26" spans="1:18" ht="15">
      <c r="A26" s="69" t="s">
        <v>139</v>
      </c>
      <c r="B26" s="68">
        <v>2</v>
      </c>
      <c r="C26" s="68">
        <v>13000</v>
      </c>
      <c r="D26" s="68">
        <v>4</v>
      </c>
      <c r="E26" s="42">
        <f t="shared" si="1"/>
        <v>104000</v>
      </c>
      <c r="F26" s="76"/>
      <c r="G26" s="68"/>
      <c r="H26" s="68"/>
      <c r="I26" s="76"/>
      <c r="J26" s="68"/>
      <c r="K26" s="68"/>
      <c r="L26" s="68">
        <v>26000</v>
      </c>
      <c r="M26" s="68">
        <v>26000</v>
      </c>
      <c r="N26" s="68">
        <v>26000</v>
      </c>
      <c r="O26" s="68">
        <v>26000</v>
      </c>
      <c r="P26" s="68"/>
      <c r="Q26" s="68"/>
      <c r="R26" s="26">
        <f>E26-SUM(G26:Q26)</f>
        <v>0</v>
      </c>
    </row>
    <row r="27" spans="1:18" ht="15.75" thickBot="1">
      <c r="A27" s="69" t="s">
        <v>140</v>
      </c>
      <c r="B27" s="68">
        <v>10</v>
      </c>
      <c r="C27" s="68">
        <v>7000</v>
      </c>
      <c r="D27" s="68">
        <v>4</v>
      </c>
      <c r="E27" s="42">
        <f t="shared" si="1"/>
        <v>280000</v>
      </c>
      <c r="F27" s="76"/>
      <c r="G27" s="68"/>
      <c r="H27" s="68"/>
      <c r="I27" s="76"/>
      <c r="J27" s="76"/>
      <c r="K27" s="76"/>
      <c r="L27" s="68">
        <v>70000</v>
      </c>
      <c r="M27" s="68">
        <v>70000</v>
      </c>
      <c r="N27" s="68">
        <v>70000</v>
      </c>
      <c r="O27" s="68">
        <v>70000</v>
      </c>
      <c r="P27" s="68"/>
      <c r="Q27" s="68"/>
      <c r="R27" s="26">
        <f>E27-SUM(G27:Q27)</f>
        <v>0</v>
      </c>
    </row>
    <row r="28" spans="1:18" ht="15.75" thickBot="1">
      <c r="A28" s="41"/>
      <c r="B28" s="1"/>
      <c r="C28" s="1"/>
      <c r="D28" s="1"/>
      <c r="E28" s="42">
        <f t="shared" si="1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0"/>
        <v>0</v>
      </c>
    </row>
    <row r="29" spans="1:18" ht="15.75" thickBot="1">
      <c r="A29" s="41"/>
      <c r="B29" s="1"/>
      <c r="C29" s="1"/>
      <c r="D29" s="1"/>
      <c r="E29" s="42">
        <f t="shared" si="1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0"/>
        <v>0</v>
      </c>
    </row>
    <row r="30" spans="1:18" ht="15.75" thickBot="1">
      <c r="A30" s="43" t="s">
        <v>17</v>
      </c>
      <c r="B30" s="44"/>
      <c r="C30" s="44"/>
      <c r="D30" s="44"/>
      <c r="E30" s="45">
        <f>SUM(E3:E29)</f>
        <v>65198000</v>
      </c>
      <c r="F30" s="45">
        <f aca="true" t="shared" si="2" ref="F30:Q30">SUM(F3:F29)</f>
        <v>192000</v>
      </c>
      <c r="G30" s="45">
        <f t="shared" si="2"/>
        <v>0</v>
      </c>
      <c r="H30" s="45">
        <f t="shared" si="2"/>
        <v>0</v>
      </c>
      <c r="I30" s="45">
        <f t="shared" si="2"/>
        <v>0</v>
      </c>
      <c r="J30" s="45">
        <f>SUM(J3:J29)</f>
        <v>3358000</v>
      </c>
      <c r="K30" s="45">
        <f t="shared" si="2"/>
        <v>42000</v>
      </c>
      <c r="L30" s="45">
        <f t="shared" si="2"/>
        <v>737500</v>
      </c>
      <c r="M30" s="45">
        <f t="shared" si="2"/>
        <v>39029500</v>
      </c>
      <c r="N30" s="45">
        <f t="shared" si="2"/>
        <v>1649500</v>
      </c>
      <c r="O30" s="45">
        <f t="shared" si="2"/>
        <v>643500</v>
      </c>
      <c r="P30" s="45">
        <f t="shared" si="2"/>
        <v>19188000</v>
      </c>
      <c r="Q30" s="46">
        <f t="shared" si="2"/>
        <v>358000</v>
      </c>
      <c r="R30" s="26">
        <f t="shared" si="0"/>
        <v>0</v>
      </c>
    </row>
  </sheetData>
  <sheetProtection sheet="1" objects="1" scenarios="1"/>
  <mergeCells count="1">
    <mergeCell ref="A1:Q1"/>
  </mergeCells>
  <printOptions/>
  <pageMargins left="0.7" right="0.7" top="0.75" bottom="0.75" header="0.3" footer="0.3"/>
  <pageSetup horizontalDpi="600" verticalDpi="600" orientation="landscape" paperSize="9" scale="45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Normal="70" zoomScaleSheetLayoutView="100" zoomScalePageLayoutView="0" workbookViewId="0" topLeftCell="A8">
      <selection activeCell="N16" sqref="N16"/>
    </sheetView>
  </sheetViews>
  <sheetFormatPr defaultColWidth="9.140625" defaultRowHeight="15"/>
  <cols>
    <col min="1" max="1" width="35.57421875" style="0" customWidth="1"/>
    <col min="2" max="2" width="9.140625" style="0" bestFit="1" customWidth="1"/>
    <col min="3" max="3" width="11.421875" style="0" bestFit="1" customWidth="1"/>
    <col min="4" max="4" width="7.28125" style="0" bestFit="1" customWidth="1"/>
    <col min="5" max="5" width="17.57421875" style="0" bestFit="1" customWidth="1"/>
    <col min="6" max="6" width="17.28125" style="0" bestFit="1" customWidth="1"/>
    <col min="7" max="7" width="16.8515625" style="0" bestFit="1" customWidth="1"/>
    <col min="8" max="8" width="17.28125" style="0" bestFit="1" customWidth="1"/>
    <col min="9" max="9" width="16.421875" style="0" bestFit="1" customWidth="1"/>
    <col min="10" max="10" width="16.8515625" style="0" bestFit="1" customWidth="1"/>
    <col min="11" max="11" width="17.28125" style="0" bestFit="1" customWidth="1"/>
    <col min="12" max="12" width="16.8515625" style="0" bestFit="1" customWidth="1"/>
    <col min="13" max="13" width="17.28125" style="0" bestFit="1" customWidth="1"/>
    <col min="14" max="15" width="16.8515625" style="0" bestFit="1" customWidth="1"/>
    <col min="16" max="17" width="17.28125" style="0" bestFit="1" customWidth="1"/>
    <col min="18" max="18" width="17.7109375" style="0" bestFit="1" customWidth="1"/>
  </cols>
  <sheetData>
    <row r="1" spans="1:18" ht="15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26.25">
      <c r="A2" s="50" t="s">
        <v>13</v>
      </c>
      <c r="B2" s="51" t="s">
        <v>14</v>
      </c>
      <c r="C2" s="24" t="s">
        <v>91</v>
      </c>
      <c r="D2" s="52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88</v>
      </c>
    </row>
    <row r="3" spans="1:18" ht="15">
      <c r="A3" s="70" t="s">
        <v>141</v>
      </c>
      <c r="B3" s="71">
        <v>1</v>
      </c>
      <c r="C3" s="71">
        <v>20000</v>
      </c>
      <c r="D3" s="71">
        <v>5</v>
      </c>
      <c r="E3" s="2">
        <f>B3*C3*D3</f>
        <v>100000</v>
      </c>
      <c r="F3" s="71">
        <v>20000</v>
      </c>
      <c r="G3" s="71"/>
      <c r="H3" s="71"/>
      <c r="I3" s="71">
        <v>20000</v>
      </c>
      <c r="J3" s="71"/>
      <c r="K3" s="71"/>
      <c r="L3" s="71">
        <v>20000</v>
      </c>
      <c r="M3" s="71"/>
      <c r="N3" s="71"/>
      <c r="O3" s="71">
        <v>20000</v>
      </c>
      <c r="P3" s="65"/>
      <c r="Q3" s="65">
        <v>20000</v>
      </c>
      <c r="R3" s="26">
        <f>E3-SUM(F3:Q3)</f>
        <v>0</v>
      </c>
    </row>
    <row r="4" spans="1:18" ht="15">
      <c r="A4" s="70" t="s">
        <v>142</v>
      </c>
      <c r="B4" s="71">
        <v>1</v>
      </c>
      <c r="C4" s="71">
        <v>50000</v>
      </c>
      <c r="D4" s="71">
        <v>3</v>
      </c>
      <c r="E4" s="2">
        <f aca="true" t="shared" si="0" ref="E4:E29">B4*C4*D4</f>
        <v>150000</v>
      </c>
      <c r="F4" s="71">
        <v>50000</v>
      </c>
      <c r="G4" s="71"/>
      <c r="H4" s="71"/>
      <c r="I4" s="71"/>
      <c r="J4" s="71">
        <v>50000</v>
      </c>
      <c r="K4" s="71"/>
      <c r="L4" s="71"/>
      <c r="M4" s="71"/>
      <c r="N4" s="71">
        <v>50000</v>
      </c>
      <c r="O4" s="71"/>
      <c r="P4" s="71"/>
      <c r="Q4" s="71"/>
      <c r="R4" s="26">
        <f aca="true" t="shared" si="1" ref="R4:R30">E4-SUM(F4:Q4)</f>
        <v>0</v>
      </c>
    </row>
    <row r="5" spans="1:18" ht="15">
      <c r="A5" s="72" t="s">
        <v>143</v>
      </c>
      <c r="B5" s="72">
        <v>1</v>
      </c>
      <c r="C5" s="72">
        <v>10000</v>
      </c>
      <c r="D5" s="72">
        <v>12</v>
      </c>
      <c r="E5" s="2">
        <f t="shared" si="0"/>
        <v>120000</v>
      </c>
      <c r="F5" s="72">
        <v>10000</v>
      </c>
      <c r="G5" s="72">
        <v>10000</v>
      </c>
      <c r="H5" s="72">
        <v>10000</v>
      </c>
      <c r="I5" s="72">
        <v>10000</v>
      </c>
      <c r="J5" s="72">
        <v>10000</v>
      </c>
      <c r="K5" s="72">
        <v>10000</v>
      </c>
      <c r="L5" s="72">
        <v>10000</v>
      </c>
      <c r="M5" s="72">
        <v>10000</v>
      </c>
      <c r="N5" s="72">
        <v>10000</v>
      </c>
      <c r="O5" s="72">
        <v>10000</v>
      </c>
      <c r="P5" s="72">
        <v>10000</v>
      </c>
      <c r="Q5" s="72">
        <v>10000</v>
      </c>
      <c r="R5" s="26">
        <f t="shared" si="1"/>
        <v>0</v>
      </c>
    </row>
    <row r="6" spans="1:18" ht="15">
      <c r="A6" s="70" t="s">
        <v>144</v>
      </c>
      <c r="B6" s="73">
        <v>168</v>
      </c>
      <c r="C6" s="71">
        <v>3000</v>
      </c>
      <c r="D6" s="73">
        <v>1</v>
      </c>
      <c r="E6" s="2">
        <f t="shared" si="0"/>
        <v>504000</v>
      </c>
      <c r="F6" s="71"/>
      <c r="G6" s="71"/>
      <c r="H6" s="71"/>
      <c r="I6" s="71"/>
      <c r="J6" s="71"/>
      <c r="K6" s="71">
        <v>432000</v>
      </c>
      <c r="L6" s="71"/>
      <c r="M6" s="71">
        <v>72000</v>
      </c>
      <c r="N6" s="71"/>
      <c r="O6" s="71"/>
      <c r="P6" s="71"/>
      <c r="Q6" s="71"/>
      <c r="R6" s="26">
        <f t="shared" si="1"/>
        <v>0</v>
      </c>
    </row>
    <row r="7" spans="1:18" ht="24.75">
      <c r="A7" s="70" t="s">
        <v>145</v>
      </c>
      <c r="B7" s="73">
        <v>68</v>
      </c>
      <c r="C7" s="71">
        <v>3000</v>
      </c>
      <c r="D7" s="73">
        <v>1</v>
      </c>
      <c r="E7" s="2">
        <f t="shared" si="0"/>
        <v>204000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>
        <v>204000</v>
      </c>
      <c r="Q7" s="71"/>
      <c r="R7" s="26">
        <f t="shared" si="1"/>
        <v>0</v>
      </c>
    </row>
    <row r="8" spans="1:18" ht="15">
      <c r="A8" s="70" t="s">
        <v>146</v>
      </c>
      <c r="B8" s="71">
        <v>1</v>
      </c>
      <c r="C8" s="71">
        <v>11000</v>
      </c>
      <c r="D8" s="71">
        <v>12</v>
      </c>
      <c r="E8" s="2">
        <f t="shared" si="0"/>
        <v>132000</v>
      </c>
      <c r="F8" s="71">
        <v>11000</v>
      </c>
      <c r="G8" s="71">
        <v>11000</v>
      </c>
      <c r="H8" s="71">
        <v>11000</v>
      </c>
      <c r="I8" s="71">
        <v>11000</v>
      </c>
      <c r="J8" s="71">
        <v>11000</v>
      </c>
      <c r="K8" s="71">
        <v>11000</v>
      </c>
      <c r="L8" s="71">
        <v>11000</v>
      </c>
      <c r="M8" s="71">
        <v>11000</v>
      </c>
      <c r="N8" s="71">
        <v>11000</v>
      </c>
      <c r="O8" s="71">
        <v>11000</v>
      </c>
      <c r="P8" s="71">
        <v>11000</v>
      </c>
      <c r="Q8" s="71">
        <v>11000</v>
      </c>
      <c r="R8" s="26">
        <f t="shared" si="1"/>
        <v>0</v>
      </c>
    </row>
    <row r="9" spans="1:18" ht="15">
      <c r="A9" s="70" t="s">
        <v>147</v>
      </c>
      <c r="B9" s="71">
        <v>1</v>
      </c>
      <c r="C9" s="71">
        <v>11000</v>
      </c>
      <c r="D9" s="71">
        <v>6</v>
      </c>
      <c r="E9" s="2">
        <f t="shared" si="0"/>
        <v>66000</v>
      </c>
      <c r="F9" s="71">
        <v>11000</v>
      </c>
      <c r="G9" s="71"/>
      <c r="H9" s="71">
        <v>11000</v>
      </c>
      <c r="I9" s="71"/>
      <c r="J9" s="71">
        <v>11000</v>
      </c>
      <c r="K9" s="71"/>
      <c r="L9" s="71">
        <v>11000</v>
      </c>
      <c r="M9" s="71"/>
      <c r="N9" s="71">
        <v>11000</v>
      </c>
      <c r="O9" s="71"/>
      <c r="P9" s="71">
        <v>11000</v>
      </c>
      <c r="Q9" s="71"/>
      <c r="R9" s="26">
        <f t="shared" si="1"/>
        <v>0</v>
      </c>
    </row>
    <row r="10" spans="1:18" ht="15">
      <c r="A10" s="70" t="s">
        <v>148</v>
      </c>
      <c r="B10" s="71">
        <v>1</v>
      </c>
      <c r="C10" s="71">
        <v>20000</v>
      </c>
      <c r="D10" s="71">
        <v>3</v>
      </c>
      <c r="E10" s="2">
        <f t="shared" si="0"/>
        <v>60000</v>
      </c>
      <c r="F10" s="71">
        <v>20000</v>
      </c>
      <c r="G10" s="71"/>
      <c r="H10" s="71"/>
      <c r="I10" s="71"/>
      <c r="J10" s="71">
        <v>20000</v>
      </c>
      <c r="K10" s="71"/>
      <c r="L10" s="71"/>
      <c r="M10" s="71"/>
      <c r="N10" s="71">
        <v>20000</v>
      </c>
      <c r="O10" s="71"/>
      <c r="P10" s="71"/>
      <c r="Q10" s="71"/>
      <c r="R10" s="26">
        <f t="shared" si="1"/>
        <v>0</v>
      </c>
    </row>
    <row r="11" spans="1:18" ht="15">
      <c r="A11" s="70" t="s">
        <v>167</v>
      </c>
      <c r="B11" s="73">
        <v>1</v>
      </c>
      <c r="C11" s="71">
        <v>300000</v>
      </c>
      <c r="D11" s="73">
        <v>12</v>
      </c>
      <c r="E11" s="2">
        <f t="shared" si="0"/>
        <v>3600000</v>
      </c>
      <c r="F11" s="71">
        <v>300000</v>
      </c>
      <c r="G11" s="71">
        <v>300000</v>
      </c>
      <c r="H11" s="71">
        <v>300000</v>
      </c>
      <c r="I11" s="71">
        <v>300000</v>
      </c>
      <c r="J11" s="71">
        <v>300000</v>
      </c>
      <c r="K11" s="71">
        <v>300000</v>
      </c>
      <c r="L11" s="71">
        <v>300000</v>
      </c>
      <c r="M11" s="71">
        <v>300000</v>
      </c>
      <c r="N11" s="71">
        <v>300000</v>
      </c>
      <c r="O11" s="71">
        <v>300000</v>
      </c>
      <c r="P11" s="71">
        <v>300000</v>
      </c>
      <c r="Q11" s="71">
        <v>300000</v>
      </c>
      <c r="R11" s="26">
        <f t="shared" si="1"/>
        <v>0</v>
      </c>
    </row>
    <row r="12" spans="1:18" ht="15">
      <c r="A12" s="70" t="s">
        <v>149</v>
      </c>
      <c r="B12" s="71">
        <v>7</v>
      </c>
      <c r="C12" s="71">
        <v>3000</v>
      </c>
      <c r="D12" s="71">
        <v>2</v>
      </c>
      <c r="E12" s="2">
        <f t="shared" si="0"/>
        <v>42000</v>
      </c>
      <c r="F12" s="71">
        <v>21000</v>
      </c>
      <c r="G12" s="71"/>
      <c r="H12" s="71"/>
      <c r="I12" s="71"/>
      <c r="J12" s="71"/>
      <c r="K12" s="71"/>
      <c r="L12" s="71">
        <v>21000</v>
      </c>
      <c r="M12" s="71"/>
      <c r="N12" s="71"/>
      <c r="O12" s="71"/>
      <c r="P12" s="71"/>
      <c r="Q12" s="71"/>
      <c r="R12" s="26">
        <f t="shared" si="1"/>
        <v>0</v>
      </c>
    </row>
    <row r="13" spans="1:18" ht="15">
      <c r="A13" s="70" t="s">
        <v>150</v>
      </c>
      <c r="B13" s="71">
        <v>1</v>
      </c>
      <c r="C13" s="71">
        <v>12000</v>
      </c>
      <c r="D13" s="71">
        <v>12</v>
      </c>
      <c r="E13" s="2">
        <f t="shared" si="0"/>
        <v>144000</v>
      </c>
      <c r="F13" s="71">
        <v>12000</v>
      </c>
      <c r="G13" s="71">
        <v>12000</v>
      </c>
      <c r="H13" s="71"/>
      <c r="I13" s="71"/>
      <c r="J13" s="71"/>
      <c r="K13" s="71"/>
      <c r="L13" s="71">
        <v>24000</v>
      </c>
      <c r="M13" s="71">
        <v>12000</v>
      </c>
      <c r="N13" s="71">
        <v>24000</v>
      </c>
      <c r="O13" s="71">
        <v>24000</v>
      </c>
      <c r="P13" s="71">
        <v>12000</v>
      </c>
      <c r="Q13" s="71">
        <v>24000</v>
      </c>
      <c r="R13" s="26">
        <f t="shared" si="1"/>
        <v>0</v>
      </c>
    </row>
    <row r="14" spans="1:18" ht="15">
      <c r="A14" s="70" t="s">
        <v>151</v>
      </c>
      <c r="B14" s="71">
        <v>1</v>
      </c>
      <c r="C14" s="71">
        <v>3500</v>
      </c>
      <c r="D14" s="71">
        <v>12</v>
      </c>
      <c r="E14" s="2">
        <f t="shared" si="0"/>
        <v>42000</v>
      </c>
      <c r="F14" s="71">
        <v>3500</v>
      </c>
      <c r="G14" s="71">
        <v>3500</v>
      </c>
      <c r="H14" s="71">
        <v>3500</v>
      </c>
      <c r="I14" s="71">
        <v>3500</v>
      </c>
      <c r="J14" s="71">
        <v>3500</v>
      </c>
      <c r="K14" s="71">
        <v>3500</v>
      </c>
      <c r="L14" s="71">
        <v>3500</v>
      </c>
      <c r="M14" s="71">
        <v>3500</v>
      </c>
      <c r="N14" s="71">
        <v>3500</v>
      </c>
      <c r="O14" s="71">
        <v>3500</v>
      </c>
      <c r="P14" s="71">
        <v>3500</v>
      </c>
      <c r="Q14" s="71">
        <v>3500</v>
      </c>
      <c r="R14" s="26">
        <f t="shared" si="1"/>
        <v>0</v>
      </c>
    </row>
    <row r="15" spans="1:18" ht="15">
      <c r="A15" s="74" t="s">
        <v>152</v>
      </c>
      <c r="B15" s="73">
        <v>1</v>
      </c>
      <c r="C15" s="71">
        <v>5000</v>
      </c>
      <c r="D15" s="73">
        <v>6</v>
      </c>
      <c r="E15" s="2">
        <f t="shared" si="0"/>
        <v>30000</v>
      </c>
      <c r="F15" s="71">
        <v>5000</v>
      </c>
      <c r="G15" s="71"/>
      <c r="H15" s="71">
        <v>5000</v>
      </c>
      <c r="I15" s="71"/>
      <c r="J15" s="71">
        <v>5000</v>
      </c>
      <c r="K15" s="71"/>
      <c r="L15" s="71">
        <v>5000</v>
      </c>
      <c r="M15" s="71"/>
      <c r="N15" s="71">
        <v>5000</v>
      </c>
      <c r="O15" s="71"/>
      <c r="P15" s="71">
        <v>5000</v>
      </c>
      <c r="Q15" s="71"/>
      <c r="R15" s="26">
        <f t="shared" si="1"/>
        <v>0</v>
      </c>
    </row>
    <row r="16" spans="1:18" ht="15">
      <c r="A16" s="70" t="s">
        <v>153</v>
      </c>
      <c r="B16" s="73">
        <v>1</v>
      </c>
      <c r="C16" s="71">
        <v>10000</v>
      </c>
      <c r="D16" s="73">
        <v>4</v>
      </c>
      <c r="E16" s="2">
        <f t="shared" si="0"/>
        <v>40000</v>
      </c>
      <c r="F16" s="71">
        <v>10000</v>
      </c>
      <c r="G16" s="71"/>
      <c r="H16" s="71"/>
      <c r="I16" s="71">
        <v>10000</v>
      </c>
      <c r="J16" s="71"/>
      <c r="K16" s="71"/>
      <c r="L16" s="71">
        <v>10000</v>
      </c>
      <c r="M16" s="71"/>
      <c r="N16" s="71"/>
      <c r="O16" s="71">
        <v>10000</v>
      </c>
      <c r="P16" s="71"/>
      <c r="Q16" s="71"/>
      <c r="R16" s="26">
        <f t="shared" si="1"/>
        <v>0</v>
      </c>
    </row>
    <row r="17" spans="1:18" ht="15">
      <c r="A17" s="70" t="s">
        <v>154</v>
      </c>
      <c r="B17" s="73">
        <v>1</v>
      </c>
      <c r="C17" s="71">
        <v>5000</v>
      </c>
      <c r="D17" s="73">
        <v>2</v>
      </c>
      <c r="E17" s="2">
        <f t="shared" si="0"/>
        <v>10000</v>
      </c>
      <c r="F17" s="71">
        <v>5000</v>
      </c>
      <c r="G17" s="71"/>
      <c r="H17" s="71"/>
      <c r="I17" s="71"/>
      <c r="J17" s="71"/>
      <c r="K17" s="71"/>
      <c r="L17" s="71">
        <v>5000</v>
      </c>
      <c r="M17" s="71"/>
      <c r="N17" s="71"/>
      <c r="O17" s="71"/>
      <c r="P17" s="71"/>
      <c r="Q17" s="71"/>
      <c r="R17" s="26">
        <f t="shared" si="1"/>
        <v>0</v>
      </c>
    </row>
    <row r="18" spans="1:18" ht="15">
      <c r="A18" s="70" t="s">
        <v>155</v>
      </c>
      <c r="B18" s="73">
        <v>1</v>
      </c>
      <c r="C18" s="71">
        <v>5000</v>
      </c>
      <c r="D18" s="73">
        <v>6</v>
      </c>
      <c r="E18" s="2">
        <f t="shared" si="0"/>
        <v>30000</v>
      </c>
      <c r="F18" s="71">
        <v>5000</v>
      </c>
      <c r="G18" s="71"/>
      <c r="H18" s="71">
        <v>5000</v>
      </c>
      <c r="I18" s="71"/>
      <c r="J18" s="71">
        <v>5000</v>
      </c>
      <c r="K18" s="71"/>
      <c r="L18" s="71">
        <v>5000</v>
      </c>
      <c r="M18" s="71"/>
      <c r="N18" s="71">
        <v>5000</v>
      </c>
      <c r="O18" s="71"/>
      <c r="P18" s="71">
        <v>5000</v>
      </c>
      <c r="Q18" s="71"/>
      <c r="R18" s="26">
        <f t="shared" si="1"/>
        <v>0</v>
      </c>
    </row>
    <row r="19" spans="1:18" ht="15">
      <c r="A19" s="70" t="s">
        <v>156</v>
      </c>
      <c r="B19" s="73">
        <v>1</v>
      </c>
      <c r="C19" s="71">
        <v>6000</v>
      </c>
      <c r="D19" s="73">
        <v>4</v>
      </c>
      <c r="E19" s="2">
        <f t="shared" si="0"/>
        <v>24000</v>
      </c>
      <c r="F19" s="71">
        <v>6000</v>
      </c>
      <c r="G19" s="71"/>
      <c r="H19" s="71"/>
      <c r="I19" s="71">
        <v>6000</v>
      </c>
      <c r="J19" s="71"/>
      <c r="K19" s="71"/>
      <c r="L19" s="71">
        <v>6000</v>
      </c>
      <c r="M19" s="71"/>
      <c r="N19" s="71"/>
      <c r="O19" s="71">
        <v>6000</v>
      </c>
      <c r="P19" s="71"/>
      <c r="Q19" s="71"/>
      <c r="R19" s="26">
        <f t="shared" si="1"/>
        <v>0</v>
      </c>
    </row>
    <row r="20" spans="1:18" ht="15">
      <c r="A20" s="74" t="s">
        <v>157</v>
      </c>
      <c r="B20" s="73">
        <v>1</v>
      </c>
      <c r="C20" s="71">
        <v>3000</v>
      </c>
      <c r="D20" s="73">
        <v>4</v>
      </c>
      <c r="E20" s="2">
        <f t="shared" si="0"/>
        <v>12000</v>
      </c>
      <c r="F20" s="71">
        <v>3000</v>
      </c>
      <c r="G20" s="71"/>
      <c r="H20" s="71"/>
      <c r="I20" s="71">
        <v>3000</v>
      </c>
      <c r="J20" s="71"/>
      <c r="K20" s="71"/>
      <c r="L20" s="71">
        <v>3000</v>
      </c>
      <c r="M20" s="71"/>
      <c r="N20" s="71"/>
      <c r="O20" s="71">
        <v>3000</v>
      </c>
      <c r="P20" s="71"/>
      <c r="Q20" s="71"/>
      <c r="R20" s="26">
        <f t="shared" si="1"/>
        <v>0</v>
      </c>
    </row>
    <row r="21" spans="1:18" ht="15">
      <c r="A21" s="70" t="s">
        <v>158</v>
      </c>
      <c r="B21" s="73">
        <v>1</v>
      </c>
      <c r="C21" s="71">
        <v>30000</v>
      </c>
      <c r="D21" s="73">
        <v>2</v>
      </c>
      <c r="E21" s="2">
        <f t="shared" si="0"/>
        <v>60000</v>
      </c>
      <c r="F21" s="71"/>
      <c r="G21" s="71">
        <v>30000</v>
      </c>
      <c r="H21" s="71"/>
      <c r="I21" s="71"/>
      <c r="J21" s="71"/>
      <c r="K21" s="71"/>
      <c r="L21" s="71"/>
      <c r="M21" s="71">
        <v>30000</v>
      </c>
      <c r="N21" s="71"/>
      <c r="O21" s="71"/>
      <c r="P21" s="71"/>
      <c r="Q21" s="71"/>
      <c r="R21" s="26">
        <f t="shared" si="1"/>
        <v>0</v>
      </c>
    </row>
    <row r="22" spans="1:18" ht="24.75">
      <c r="A22" s="70" t="s">
        <v>159</v>
      </c>
      <c r="B22" s="73">
        <v>1</v>
      </c>
      <c r="C22" s="71">
        <v>70000</v>
      </c>
      <c r="D22" s="73">
        <v>2</v>
      </c>
      <c r="E22" s="2">
        <f t="shared" si="0"/>
        <v>140000</v>
      </c>
      <c r="F22" s="71"/>
      <c r="G22" s="71"/>
      <c r="H22" s="71"/>
      <c r="I22" s="71"/>
      <c r="J22" s="71"/>
      <c r="K22" s="71"/>
      <c r="L22" s="71"/>
      <c r="M22" s="71"/>
      <c r="N22" s="71">
        <v>70000</v>
      </c>
      <c r="O22" s="71">
        <v>70000</v>
      </c>
      <c r="P22" s="71"/>
      <c r="Q22" s="71"/>
      <c r="R22" s="26">
        <f t="shared" si="1"/>
        <v>0</v>
      </c>
    </row>
    <row r="23" spans="1:18" ht="24.75">
      <c r="A23" s="70" t="s">
        <v>160</v>
      </c>
      <c r="B23" s="73">
        <v>1</v>
      </c>
      <c r="C23" s="71">
        <v>70000</v>
      </c>
      <c r="D23" s="73">
        <v>1</v>
      </c>
      <c r="E23" s="2">
        <f t="shared" si="0"/>
        <v>70000</v>
      </c>
      <c r="F23" s="71"/>
      <c r="G23" s="71"/>
      <c r="H23" s="71"/>
      <c r="I23" s="71"/>
      <c r="J23" s="71"/>
      <c r="K23" s="76"/>
      <c r="L23" s="71">
        <v>70000</v>
      </c>
      <c r="M23" s="71"/>
      <c r="N23" s="71"/>
      <c r="O23" s="71"/>
      <c r="P23" s="71"/>
      <c r="Q23" s="71"/>
      <c r="R23" s="26">
        <f t="shared" si="1"/>
        <v>0</v>
      </c>
    </row>
    <row r="24" spans="1:18" ht="15">
      <c r="A24" s="70" t="s">
        <v>161</v>
      </c>
      <c r="B24" s="73">
        <v>1</v>
      </c>
      <c r="C24" s="71">
        <v>100000</v>
      </c>
      <c r="D24" s="73">
        <v>1</v>
      </c>
      <c r="E24" s="2">
        <f t="shared" si="0"/>
        <v>100000</v>
      </c>
      <c r="F24" s="71"/>
      <c r="G24" s="71"/>
      <c r="H24" s="71"/>
      <c r="I24" s="71">
        <v>100000</v>
      </c>
      <c r="J24" s="71"/>
      <c r="K24" s="71"/>
      <c r="L24" s="71"/>
      <c r="M24" s="71"/>
      <c r="N24" s="71"/>
      <c r="O24" s="71"/>
      <c r="P24" s="71"/>
      <c r="Q24" s="71"/>
      <c r="R24" s="26">
        <f t="shared" si="1"/>
        <v>0</v>
      </c>
    </row>
    <row r="25" spans="1:18" ht="15">
      <c r="A25" s="70" t="s">
        <v>162</v>
      </c>
      <c r="B25" s="73">
        <v>1</v>
      </c>
      <c r="C25" s="71">
        <v>100000</v>
      </c>
      <c r="D25" s="73">
        <v>1</v>
      </c>
      <c r="E25" s="2">
        <f t="shared" si="0"/>
        <v>100000</v>
      </c>
      <c r="F25" s="71"/>
      <c r="G25" s="71"/>
      <c r="H25" s="71"/>
      <c r="I25" s="71"/>
      <c r="J25" s="71"/>
      <c r="K25" s="71"/>
      <c r="L25" s="71"/>
      <c r="M25" s="71">
        <v>100000</v>
      </c>
      <c r="N25" s="71"/>
      <c r="O25" s="71"/>
      <c r="P25" s="71"/>
      <c r="Q25" s="71"/>
      <c r="R25" s="26">
        <f t="shared" si="1"/>
        <v>0</v>
      </c>
    </row>
    <row r="26" spans="1:18" ht="24.75">
      <c r="A26" s="70" t="s">
        <v>163</v>
      </c>
      <c r="B26" s="73">
        <v>1</v>
      </c>
      <c r="C26" s="71">
        <v>80000</v>
      </c>
      <c r="D26" s="73">
        <v>1</v>
      </c>
      <c r="E26" s="2">
        <f t="shared" si="0"/>
        <v>80000</v>
      </c>
      <c r="F26" s="71"/>
      <c r="G26" s="71"/>
      <c r="H26" s="71"/>
      <c r="I26" s="71"/>
      <c r="J26" s="71">
        <v>80000</v>
      </c>
      <c r="K26" s="71"/>
      <c r="L26" s="71"/>
      <c r="M26" s="71"/>
      <c r="N26" s="71"/>
      <c r="O26" s="71"/>
      <c r="P26" s="71"/>
      <c r="Q26" s="71"/>
      <c r="R26" s="26">
        <f t="shared" si="1"/>
        <v>0</v>
      </c>
    </row>
    <row r="27" spans="1:18" ht="15">
      <c r="A27" s="70" t="s">
        <v>164</v>
      </c>
      <c r="B27" s="73">
        <v>1</v>
      </c>
      <c r="C27" s="71">
        <v>100000</v>
      </c>
      <c r="D27" s="73">
        <v>1</v>
      </c>
      <c r="E27" s="2">
        <f t="shared" si="0"/>
        <v>100000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>
        <v>100000</v>
      </c>
      <c r="Q27" s="71"/>
      <c r="R27" s="26">
        <f t="shared" si="1"/>
        <v>0</v>
      </c>
    </row>
    <row r="28" spans="1:18" ht="15">
      <c r="A28" s="70" t="s">
        <v>165</v>
      </c>
      <c r="B28" s="73">
        <v>1</v>
      </c>
      <c r="C28" s="71">
        <v>70000</v>
      </c>
      <c r="D28" s="73">
        <v>4</v>
      </c>
      <c r="E28" s="2">
        <f t="shared" si="0"/>
        <v>280000</v>
      </c>
      <c r="F28" s="71"/>
      <c r="G28" s="71">
        <v>70000</v>
      </c>
      <c r="H28" s="71"/>
      <c r="I28" s="71"/>
      <c r="J28" s="71">
        <v>70000</v>
      </c>
      <c r="K28" s="71"/>
      <c r="L28" s="71"/>
      <c r="M28" s="71">
        <v>70000</v>
      </c>
      <c r="N28" s="71"/>
      <c r="O28" s="71"/>
      <c r="P28" s="71">
        <v>70000</v>
      </c>
      <c r="Q28" s="71"/>
      <c r="R28" s="26">
        <f t="shared" si="1"/>
        <v>0</v>
      </c>
    </row>
    <row r="29" spans="1:18" ht="15">
      <c r="A29" s="69" t="s">
        <v>166</v>
      </c>
      <c r="B29" s="73">
        <v>1</v>
      </c>
      <c r="C29" s="71">
        <v>50000</v>
      </c>
      <c r="D29" s="73">
        <v>1</v>
      </c>
      <c r="E29" s="2">
        <f t="shared" si="0"/>
        <v>50000</v>
      </c>
      <c r="F29" s="71"/>
      <c r="G29" s="71">
        <v>50000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26">
        <f t="shared" si="1"/>
        <v>0</v>
      </c>
    </row>
    <row r="30" spans="1:18" ht="15.75" thickBot="1">
      <c r="A30" s="109" t="s">
        <v>0</v>
      </c>
      <c r="B30" s="110"/>
      <c r="C30" s="110"/>
      <c r="D30" s="111"/>
      <c r="E30" s="45">
        <f>SUM(E3:E29)</f>
        <v>6290000</v>
      </c>
      <c r="F30" s="3">
        <f aca="true" t="shared" si="2" ref="F30:Q30">SUM(F3:F29)</f>
        <v>492500</v>
      </c>
      <c r="G30" s="3">
        <f t="shared" si="2"/>
        <v>486500</v>
      </c>
      <c r="H30" s="3">
        <f t="shared" si="2"/>
        <v>345500</v>
      </c>
      <c r="I30" s="3">
        <f t="shared" si="2"/>
        <v>463500</v>
      </c>
      <c r="J30" s="3">
        <f t="shared" si="2"/>
        <v>565500</v>
      </c>
      <c r="K30" s="3">
        <f t="shared" si="2"/>
        <v>756500</v>
      </c>
      <c r="L30" s="3">
        <f t="shared" si="2"/>
        <v>504500</v>
      </c>
      <c r="M30" s="3">
        <f t="shared" si="2"/>
        <v>608500</v>
      </c>
      <c r="N30" s="3">
        <f t="shared" si="2"/>
        <v>509500</v>
      </c>
      <c r="O30" s="3">
        <f t="shared" si="2"/>
        <v>457500</v>
      </c>
      <c r="P30" s="3">
        <f t="shared" si="2"/>
        <v>731500</v>
      </c>
      <c r="Q30" s="3">
        <f t="shared" si="2"/>
        <v>368500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5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SheetLayoutView="100" zoomScalePageLayoutView="0" workbookViewId="0" topLeftCell="F1">
      <selection activeCell="Q13" sqref="Q13"/>
    </sheetView>
  </sheetViews>
  <sheetFormatPr defaultColWidth="9.140625" defaultRowHeight="15"/>
  <cols>
    <col min="1" max="1" width="32.57421875" style="0" customWidth="1"/>
    <col min="2" max="2" width="11.00390625" style="0" bestFit="1" customWidth="1"/>
    <col min="3" max="3" width="14.28125" style="0" bestFit="1" customWidth="1"/>
    <col min="4" max="4" width="9.28125" style="0" bestFit="1" customWidth="1"/>
    <col min="5" max="7" width="17.57421875" style="0" bestFit="1" customWidth="1"/>
    <col min="8" max="8" width="15.57421875" style="0" bestFit="1" customWidth="1"/>
    <col min="9" max="17" width="17.57421875" style="0" bestFit="1" customWidth="1"/>
    <col min="18" max="18" width="18.28125" style="0" bestFit="1" customWidth="1"/>
  </cols>
  <sheetData>
    <row r="1" spans="1:17" ht="15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26.25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5">
      <c r="A3" s="70" t="s">
        <v>168</v>
      </c>
      <c r="B3" s="73">
        <v>40</v>
      </c>
      <c r="C3" s="71">
        <v>4000</v>
      </c>
      <c r="D3" s="73">
        <v>12</v>
      </c>
      <c r="E3" s="2">
        <f>B3*C3*D3</f>
        <v>1920000</v>
      </c>
      <c r="F3" s="71"/>
      <c r="G3" s="71"/>
      <c r="H3" s="71"/>
      <c r="I3" s="71"/>
      <c r="J3" s="71">
        <v>720000</v>
      </c>
      <c r="K3" s="71">
        <v>160000</v>
      </c>
      <c r="L3" s="71">
        <v>160000</v>
      </c>
      <c r="M3" s="71">
        <v>160000</v>
      </c>
      <c r="N3" s="71">
        <v>160000</v>
      </c>
      <c r="O3" s="71">
        <v>240000</v>
      </c>
      <c r="P3" s="71">
        <v>160000</v>
      </c>
      <c r="Q3" s="71">
        <v>160000</v>
      </c>
      <c r="R3" s="57">
        <f>E3-SUM(F3:Q3)</f>
        <v>0</v>
      </c>
    </row>
    <row r="4" spans="1:18" ht="15">
      <c r="A4" s="70" t="s">
        <v>169</v>
      </c>
      <c r="B4" s="73">
        <v>50</v>
      </c>
      <c r="C4" s="71">
        <v>1600</v>
      </c>
      <c r="D4" s="73">
        <v>12</v>
      </c>
      <c r="E4" s="2">
        <f aca="true" t="shared" si="0" ref="E4:E29">B4*C4*D4</f>
        <v>960000</v>
      </c>
      <c r="F4" s="71"/>
      <c r="G4" s="71"/>
      <c r="H4" s="71">
        <v>80000</v>
      </c>
      <c r="I4" s="71">
        <v>80000</v>
      </c>
      <c r="J4" s="71">
        <v>150000</v>
      </c>
      <c r="K4" s="71">
        <v>80000</v>
      </c>
      <c r="L4" s="71">
        <v>80000</v>
      </c>
      <c r="M4" s="71">
        <v>80000</v>
      </c>
      <c r="N4" s="71">
        <v>80000</v>
      </c>
      <c r="O4" s="71">
        <v>170000</v>
      </c>
      <c r="P4" s="71">
        <v>80000</v>
      </c>
      <c r="Q4" s="71">
        <v>80000</v>
      </c>
      <c r="R4" s="57">
        <f aca="true" t="shared" si="1" ref="R4:R30">E4-SUM(F4:Q4)</f>
        <v>0</v>
      </c>
    </row>
    <row r="5" spans="1:18" ht="15">
      <c r="A5" s="70" t="s">
        <v>170</v>
      </c>
      <c r="B5" s="73">
        <v>30</v>
      </c>
      <c r="C5" s="71">
        <v>3000</v>
      </c>
      <c r="D5" s="73">
        <v>12</v>
      </c>
      <c r="E5" s="2">
        <f t="shared" si="0"/>
        <v>1080000</v>
      </c>
      <c r="F5" s="71">
        <v>90000</v>
      </c>
      <c r="G5" s="71"/>
      <c r="H5" s="71">
        <v>90000</v>
      </c>
      <c r="I5" s="71">
        <v>90000</v>
      </c>
      <c r="J5" s="71">
        <v>180000</v>
      </c>
      <c r="K5" s="71">
        <v>90000</v>
      </c>
      <c r="L5" s="71">
        <v>90000</v>
      </c>
      <c r="M5" s="71">
        <v>90000</v>
      </c>
      <c r="N5" s="71">
        <v>90000</v>
      </c>
      <c r="O5" s="71">
        <v>90000</v>
      </c>
      <c r="P5" s="71">
        <v>90000</v>
      </c>
      <c r="Q5" s="71">
        <v>90000</v>
      </c>
      <c r="R5" s="57">
        <f t="shared" si="1"/>
        <v>0</v>
      </c>
    </row>
    <row r="6" spans="1:18" ht="15">
      <c r="A6" s="70" t="s">
        <v>171</v>
      </c>
      <c r="B6" s="73">
        <v>60</v>
      </c>
      <c r="C6" s="71">
        <v>3500</v>
      </c>
      <c r="D6" s="73">
        <v>2</v>
      </c>
      <c r="E6" s="2">
        <f t="shared" si="0"/>
        <v>420000</v>
      </c>
      <c r="F6" s="71">
        <v>210000</v>
      </c>
      <c r="G6" s="71"/>
      <c r="H6" s="71"/>
      <c r="I6" s="71"/>
      <c r="J6" s="71"/>
      <c r="K6" s="71"/>
      <c r="L6" s="71">
        <v>210000</v>
      </c>
      <c r="M6" s="71"/>
      <c r="N6" s="71"/>
      <c r="O6" s="71"/>
      <c r="P6" s="71"/>
      <c r="Q6" s="71"/>
      <c r="R6" s="57">
        <f t="shared" si="1"/>
        <v>0</v>
      </c>
    </row>
    <row r="7" spans="1:18" ht="15">
      <c r="A7" s="70" t="s">
        <v>140</v>
      </c>
      <c r="B7" s="73">
        <v>20</v>
      </c>
      <c r="C7" s="71">
        <v>7000</v>
      </c>
      <c r="D7" s="73">
        <v>2</v>
      </c>
      <c r="E7" s="2">
        <f t="shared" si="0"/>
        <v>280000</v>
      </c>
      <c r="F7" s="71">
        <v>140000</v>
      </c>
      <c r="G7" s="71"/>
      <c r="H7" s="71"/>
      <c r="I7" s="71"/>
      <c r="J7" s="71"/>
      <c r="K7" s="71"/>
      <c r="L7" s="71">
        <v>140000</v>
      </c>
      <c r="M7" s="71"/>
      <c r="N7" s="71"/>
      <c r="O7" s="71"/>
      <c r="P7" s="71"/>
      <c r="Q7" s="71"/>
      <c r="R7" s="57">
        <f t="shared" si="1"/>
        <v>0</v>
      </c>
    </row>
    <row r="8" spans="1:18" ht="15">
      <c r="A8" s="70" t="s">
        <v>172</v>
      </c>
      <c r="B8" s="73">
        <v>2</v>
      </c>
      <c r="C8" s="71">
        <v>10000</v>
      </c>
      <c r="D8" s="73">
        <v>12</v>
      </c>
      <c r="E8" s="2">
        <f t="shared" si="0"/>
        <v>240000</v>
      </c>
      <c r="F8" s="71">
        <v>20000</v>
      </c>
      <c r="G8" s="71">
        <v>20000</v>
      </c>
      <c r="H8" s="71"/>
      <c r="I8" s="71"/>
      <c r="J8" s="71"/>
      <c r="K8" s="71">
        <v>20000</v>
      </c>
      <c r="L8" s="71">
        <v>40000</v>
      </c>
      <c r="M8" s="71">
        <v>20000</v>
      </c>
      <c r="N8" s="71">
        <v>20000</v>
      </c>
      <c r="O8" s="71">
        <v>60000</v>
      </c>
      <c r="P8" s="71">
        <v>20000</v>
      </c>
      <c r="Q8" s="71">
        <v>20000</v>
      </c>
      <c r="R8" s="57">
        <f t="shared" si="1"/>
        <v>0</v>
      </c>
    </row>
    <row r="9" spans="1:19" ht="15">
      <c r="A9" s="70" t="s">
        <v>173</v>
      </c>
      <c r="B9" s="73">
        <v>4</v>
      </c>
      <c r="C9" s="71">
        <v>5000</v>
      </c>
      <c r="D9" s="73">
        <v>12</v>
      </c>
      <c r="E9" s="2">
        <f t="shared" si="0"/>
        <v>240000</v>
      </c>
      <c r="F9" s="71">
        <v>20000</v>
      </c>
      <c r="G9" s="71">
        <v>20000</v>
      </c>
      <c r="H9" s="71"/>
      <c r="I9" s="71"/>
      <c r="J9" s="71">
        <v>60000</v>
      </c>
      <c r="K9" s="71">
        <v>20000</v>
      </c>
      <c r="L9" s="71">
        <v>20000</v>
      </c>
      <c r="M9" s="71">
        <v>20000</v>
      </c>
      <c r="N9" s="71">
        <v>20000</v>
      </c>
      <c r="O9" s="71">
        <v>20000</v>
      </c>
      <c r="P9" s="71">
        <v>20000</v>
      </c>
      <c r="Q9" s="71">
        <v>20000</v>
      </c>
      <c r="R9" s="57">
        <f t="shared" si="1"/>
        <v>0</v>
      </c>
      <c r="S9" s="1"/>
    </row>
    <row r="10" spans="1:18" ht="15">
      <c r="A10" s="70" t="s">
        <v>174</v>
      </c>
      <c r="B10" s="73">
        <v>10</v>
      </c>
      <c r="C10" s="71">
        <v>15000</v>
      </c>
      <c r="D10" s="73">
        <v>12</v>
      </c>
      <c r="E10" s="2">
        <f t="shared" si="0"/>
        <v>1800000</v>
      </c>
      <c r="F10" s="71">
        <v>150000</v>
      </c>
      <c r="G10" s="71">
        <v>150000</v>
      </c>
      <c r="H10" s="71"/>
      <c r="I10" s="71"/>
      <c r="J10" s="71">
        <v>450000</v>
      </c>
      <c r="K10" s="71"/>
      <c r="L10" s="71">
        <v>150000</v>
      </c>
      <c r="M10" s="71">
        <v>150000</v>
      </c>
      <c r="N10" s="71">
        <v>150000</v>
      </c>
      <c r="O10" s="71">
        <v>300000</v>
      </c>
      <c r="P10" s="71">
        <v>150000</v>
      </c>
      <c r="Q10" s="71">
        <v>150000</v>
      </c>
      <c r="R10" s="57">
        <f t="shared" si="1"/>
        <v>0</v>
      </c>
    </row>
    <row r="11" spans="1:18" ht="15">
      <c r="A11" s="70" t="s">
        <v>175</v>
      </c>
      <c r="B11" s="73">
        <v>1</v>
      </c>
      <c r="C11" s="71">
        <v>30000</v>
      </c>
      <c r="D11" s="73">
        <v>12</v>
      </c>
      <c r="E11" s="2">
        <f t="shared" si="0"/>
        <v>360000</v>
      </c>
      <c r="F11" s="71">
        <v>30000</v>
      </c>
      <c r="G11" s="71">
        <v>30000</v>
      </c>
      <c r="H11" s="71"/>
      <c r="I11" s="71"/>
      <c r="J11" s="71">
        <v>90000</v>
      </c>
      <c r="K11" s="71">
        <v>30000</v>
      </c>
      <c r="L11" s="71">
        <v>30000</v>
      </c>
      <c r="M11" s="71">
        <v>30000</v>
      </c>
      <c r="N11" s="71">
        <v>30000</v>
      </c>
      <c r="O11" s="71">
        <v>30000</v>
      </c>
      <c r="P11" s="71">
        <v>30000</v>
      </c>
      <c r="Q11" s="71">
        <v>30000</v>
      </c>
      <c r="R11" s="57">
        <f t="shared" si="1"/>
        <v>0</v>
      </c>
    </row>
    <row r="12" spans="1:18" ht="15">
      <c r="A12" s="70" t="s">
        <v>176</v>
      </c>
      <c r="B12" s="73">
        <v>4</v>
      </c>
      <c r="C12" s="71">
        <v>900</v>
      </c>
      <c r="D12" s="73">
        <v>12</v>
      </c>
      <c r="E12" s="2">
        <f t="shared" si="0"/>
        <v>43200</v>
      </c>
      <c r="F12" s="71">
        <v>3600</v>
      </c>
      <c r="G12" s="71">
        <v>3600</v>
      </c>
      <c r="H12" s="71">
        <v>3600</v>
      </c>
      <c r="I12" s="71">
        <v>3600</v>
      </c>
      <c r="J12" s="71">
        <v>3600</v>
      </c>
      <c r="K12" s="71">
        <v>3600</v>
      </c>
      <c r="L12" s="71">
        <v>3600</v>
      </c>
      <c r="M12" s="71">
        <v>3600</v>
      </c>
      <c r="N12" s="71">
        <v>3600</v>
      </c>
      <c r="O12" s="71">
        <v>3600</v>
      </c>
      <c r="P12" s="71">
        <v>3600</v>
      </c>
      <c r="Q12" s="71">
        <v>3600</v>
      </c>
      <c r="R12" s="57">
        <f t="shared" si="1"/>
        <v>0</v>
      </c>
    </row>
    <row r="13" spans="1:18" ht="15">
      <c r="A13" s="70" t="s">
        <v>177</v>
      </c>
      <c r="B13" s="73">
        <v>1</v>
      </c>
      <c r="C13" s="71">
        <v>10000</v>
      </c>
      <c r="D13" s="73">
        <v>12</v>
      </c>
      <c r="E13" s="2">
        <f t="shared" si="0"/>
        <v>120000</v>
      </c>
      <c r="F13" s="71">
        <v>10000</v>
      </c>
      <c r="G13" s="71">
        <v>10000</v>
      </c>
      <c r="H13" s="71"/>
      <c r="I13" s="71"/>
      <c r="J13" s="71">
        <v>30000</v>
      </c>
      <c r="K13" s="71">
        <v>10000</v>
      </c>
      <c r="L13" s="71">
        <v>10000</v>
      </c>
      <c r="M13" s="71">
        <v>10000</v>
      </c>
      <c r="N13" s="71">
        <v>10000</v>
      </c>
      <c r="O13" s="71">
        <v>10000</v>
      </c>
      <c r="P13" s="71">
        <v>10000</v>
      </c>
      <c r="Q13" s="71">
        <v>10000</v>
      </c>
      <c r="R13" s="57">
        <f t="shared" si="1"/>
        <v>0</v>
      </c>
    </row>
    <row r="14" spans="1:18" ht="15">
      <c r="A14" s="66" t="s">
        <v>178</v>
      </c>
      <c r="B14" s="65">
        <v>1</v>
      </c>
      <c r="C14" s="65">
        <v>300000</v>
      </c>
      <c r="D14" s="65">
        <v>4</v>
      </c>
      <c r="E14" s="2">
        <f t="shared" si="0"/>
        <v>1200000</v>
      </c>
      <c r="F14" s="65"/>
      <c r="G14" s="65"/>
      <c r="H14" s="76"/>
      <c r="I14" s="65"/>
      <c r="J14" s="65"/>
      <c r="K14" s="65"/>
      <c r="L14" s="65">
        <v>600000</v>
      </c>
      <c r="M14" s="65"/>
      <c r="N14" s="65">
        <v>300000</v>
      </c>
      <c r="O14" s="65"/>
      <c r="P14" s="65"/>
      <c r="Q14" s="65">
        <v>300000</v>
      </c>
      <c r="R14" s="57">
        <f t="shared" si="1"/>
        <v>0</v>
      </c>
    </row>
    <row r="15" spans="1:18" ht="15">
      <c r="A15" s="66"/>
      <c r="B15" s="65"/>
      <c r="C15" s="65"/>
      <c r="D15" s="65"/>
      <c r="E15" s="2">
        <f t="shared" si="0"/>
        <v>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57">
        <f t="shared" si="1"/>
        <v>0</v>
      </c>
    </row>
    <row r="16" spans="1:18" ht="15">
      <c r="A16" s="66"/>
      <c r="B16" s="65"/>
      <c r="C16" s="65"/>
      <c r="D16" s="65"/>
      <c r="E16" s="2">
        <f t="shared" si="0"/>
        <v>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57">
        <f t="shared" si="1"/>
        <v>0</v>
      </c>
    </row>
    <row r="17" spans="1:18" ht="15">
      <c r="A17" s="66"/>
      <c r="B17" s="65"/>
      <c r="C17" s="65"/>
      <c r="D17" s="65"/>
      <c r="E17" s="2">
        <f t="shared" si="0"/>
        <v>0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57">
        <f t="shared" si="1"/>
        <v>0</v>
      </c>
    </row>
    <row r="18" spans="1:18" ht="15">
      <c r="A18" s="66"/>
      <c r="B18" s="65"/>
      <c r="C18" s="65"/>
      <c r="D18" s="65"/>
      <c r="E18" s="2">
        <f t="shared" si="0"/>
        <v>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57">
        <f t="shared" si="1"/>
        <v>0</v>
      </c>
    </row>
    <row r="19" spans="1:18" ht="15">
      <c r="A19" s="66"/>
      <c r="B19" s="65"/>
      <c r="C19" s="65"/>
      <c r="D19" s="65"/>
      <c r="E19" s="2">
        <f t="shared" si="0"/>
        <v>0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57">
        <f t="shared" si="1"/>
        <v>0</v>
      </c>
    </row>
    <row r="20" spans="1:18" ht="15">
      <c r="A20" s="66"/>
      <c r="B20" s="65"/>
      <c r="C20" s="65"/>
      <c r="D20" s="65"/>
      <c r="E20" s="2">
        <f t="shared" si="0"/>
        <v>0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57">
        <f t="shared" si="1"/>
        <v>0</v>
      </c>
    </row>
    <row r="21" spans="1:18" ht="15">
      <c r="A21" s="66"/>
      <c r="B21" s="65"/>
      <c r="C21" s="65"/>
      <c r="D21" s="65"/>
      <c r="E21" s="2">
        <f t="shared" si="0"/>
        <v>0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57">
        <f t="shared" si="1"/>
        <v>0</v>
      </c>
    </row>
    <row r="22" spans="1:18" ht="15.75" thickBot="1">
      <c r="A22" s="66"/>
      <c r="B22" s="65"/>
      <c r="C22" s="65"/>
      <c r="D22" s="65"/>
      <c r="E22" s="2">
        <f t="shared" si="0"/>
        <v>0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57">
        <f t="shared" si="1"/>
        <v>0</v>
      </c>
    </row>
    <row r="23" spans="1:18" ht="15.7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57">
        <f t="shared" si="1"/>
        <v>0</v>
      </c>
    </row>
    <row r="24" spans="1:18" ht="15.75" thickBot="1">
      <c r="A24" s="41"/>
      <c r="B24" s="1"/>
      <c r="C24" s="1"/>
      <c r="D24" s="1"/>
      <c r="E24" s="2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7">
        <f t="shared" si="1"/>
        <v>0</v>
      </c>
    </row>
    <row r="25" spans="1:18" ht="15.75" thickBot="1">
      <c r="A25" s="41"/>
      <c r="B25" s="1"/>
      <c r="C25" s="1"/>
      <c r="D25" s="1"/>
      <c r="E25" s="2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57">
        <f t="shared" si="1"/>
        <v>0</v>
      </c>
    </row>
    <row r="26" spans="1:18" ht="15.75" thickBot="1">
      <c r="A26" s="41"/>
      <c r="B26" s="1"/>
      <c r="C26" s="1"/>
      <c r="D26" s="1"/>
      <c r="E26" s="2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57">
        <f t="shared" si="1"/>
        <v>0</v>
      </c>
    </row>
    <row r="27" spans="1:18" ht="15.75" thickBot="1">
      <c r="A27" s="41"/>
      <c r="B27" s="1"/>
      <c r="C27" s="1"/>
      <c r="D27" s="1"/>
      <c r="E27" s="2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57">
        <f t="shared" si="1"/>
        <v>0</v>
      </c>
    </row>
    <row r="28" spans="1:18" ht="15.75" thickBot="1">
      <c r="A28" s="41"/>
      <c r="B28" s="1"/>
      <c r="C28" s="1"/>
      <c r="D28" s="1"/>
      <c r="E28" s="2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57">
        <f t="shared" si="1"/>
        <v>0</v>
      </c>
    </row>
    <row r="29" spans="1:18" ht="15.75" thickBot="1">
      <c r="A29" s="41"/>
      <c r="B29" s="1"/>
      <c r="C29" s="1"/>
      <c r="D29" s="1"/>
      <c r="E29" s="2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57">
        <f t="shared" si="1"/>
        <v>0</v>
      </c>
    </row>
    <row r="30" spans="1:18" ht="15">
      <c r="A30" s="109" t="s">
        <v>0</v>
      </c>
      <c r="B30" s="110"/>
      <c r="C30" s="110"/>
      <c r="D30" s="111"/>
      <c r="E30" s="3">
        <f aca="true" t="shared" si="2" ref="E30:Q30">SUM(E3:E29)</f>
        <v>8663200</v>
      </c>
      <c r="F30" s="3">
        <f t="shared" si="2"/>
        <v>673600</v>
      </c>
      <c r="G30" s="3">
        <f t="shared" si="2"/>
        <v>233600</v>
      </c>
      <c r="H30" s="3">
        <f t="shared" si="2"/>
        <v>173600</v>
      </c>
      <c r="I30" s="3">
        <f t="shared" si="2"/>
        <v>173600</v>
      </c>
      <c r="J30" s="3">
        <f t="shared" si="2"/>
        <v>1683600</v>
      </c>
      <c r="K30" s="3">
        <f t="shared" si="2"/>
        <v>413600</v>
      </c>
      <c r="L30" s="3">
        <f t="shared" si="2"/>
        <v>1533600</v>
      </c>
      <c r="M30" s="3">
        <f t="shared" si="2"/>
        <v>563600</v>
      </c>
      <c r="N30" s="3">
        <f t="shared" si="2"/>
        <v>863600</v>
      </c>
      <c r="O30" s="3">
        <f t="shared" si="2"/>
        <v>923600</v>
      </c>
      <c r="P30" s="3">
        <f t="shared" si="2"/>
        <v>563600</v>
      </c>
      <c r="Q30" s="3">
        <f t="shared" si="2"/>
        <v>863600</v>
      </c>
      <c r="R30" s="57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25" right="0.25" top="0.75" bottom="0.75" header="0.3" footer="0.3"/>
  <pageSetup horizontalDpi="600" verticalDpi="600" orientation="landscape" paperSize="9" scale="44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33.28125" style="0" customWidth="1"/>
    <col min="2" max="2" width="10.57421875" style="0" bestFit="1" customWidth="1"/>
    <col min="3" max="3" width="11.421875" style="0" bestFit="1" customWidth="1"/>
    <col min="4" max="4" width="9.28125" style="0" bestFit="1" customWidth="1"/>
    <col min="5" max="5" width="17.28125" style="0" bestFit="1" customWidth="1"/>
    <col min="6" max="6" width="15.57421875" style="0" bestFit="1" customWidth="1"/>
    <col min="7" max="8" width="17.28125" style="0" bestFit="1" customWidth="1"/>
    <col min="9" max="9" width="16.421875" style="0" bestFit="1" customWidth="1"/>
    <col min="10" max="10" width="17.28125" style="0" bestFit="1" customWidth="1"/>
    <col min="11" max="12" width="16.8515625" style="0" bestFit="1" customWidth="1"/>
    <col min="13" max="13" width="17.28125" style="0" bestFit="1" customWidth="1"/>
    <col min="14" max="14" width="16.8515625" style="0" bestFit="1" customWidth="1"/>
    <col min="15" max="15" width="16.8515625" style="0" customWidth="1"/>
    <col min="16" max="17" width="17.28125" style="0" bestFit="1" customWidth="1"/>
    <col min="18" max="18" width="17.7109375" style="0" bestFit="1" customWidth="1"/>
  </cols>
  <sheetData>
    <row r="1" spans="1:18" ht="15">
      <c r="A1" s="108" t="s">
        <v>23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4"/>
    </row>
    <row r="2" spans="1:18" ht="26.25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5">
      <c r="A3" s="66" t="s">
        <v>187</v>
      </c>
      <c r="B3" s="65">
        <v>1</v>
      </c>
      <c r="C3" s="65">
        <v>200000</v>
      </c>
      <c r="D3" s="65">
        <v>1</v>
      </c>
      <c r="E3" s="2">
        <f aca="true" t="shared" si="0" ref="E3:E29">B3*C3*D3</f>
        <v>200000</v>
      </c>
      <c r="F3" s="65"/>
      <c r="G3" s="65"/>
      <c r="H3" s="65"/>
      <c r="I3" s="65"/>
      <c r="J3" s="65">
        <v>200000</v>
      </c>
      <c r="K3" s="65"/>
      <c r="L3" s="65"/>
      <c r="M3" s="65"/>
      <c r="N3" s="65"/>
      <c r="O3" s="65"/>
      <c r="P3" s="65"/>
      <c r="Q3" s="65"/>
      <c r="R3" s="26">
        <f>E3-SUM(F3:Q3)</f>
        <v>0</v>
      </c>
    </row>
    <row r="4" spans="1:18" ht="15">
      <c r="A4" s="66" t="s">
        <v>188</v>
      </c>
      <c r="B4" s="65">
        <v>1</v>
      </c>
      <c r="C4" s="65">
        <v>100000</v>
      </c>
      <c r="D4" s="65">
        <v>2</v>
      </c>
      <c r="E4" s="2">
        <f t="shared" si="0"/>
        <v>200000</v>
      </c>
      <c r="F4" s="65"/>
      <c r="G4" s="65"/>
      <c r="H4" s="65"/>
      <c r="I4" s="65"/>
      <c r="J4" s="65">
        <v>100000</v>
      </c>
      <c r="K4" s="65"/>
      <c r="L4" s="65">
        <v>100000</v>
      </c>
      <c r="M4" s="65"/>
      <c r="N4" s="65"/>
      <c r="O4" s="65"/>
      <c r="P4" s="65"/>
      <c r="Q4" s="65"/>
      <c r="R4" s="26">
        <f aca="true" t="shared" si="1" ref="R4:R30">E4-SUM(F4:Q4)</f>
        <v>0</v>
      </c>
    </row>
    <row r="5" spans="1:18" ht="15">
      <c r="A5" s="66" t="s">
        <v>189</v>
      </c>
      <c r="B5" s="65">
        <v>1</v>
      </c>
      <c r="C5" s="65">
        <v>200000</v>
      </c>
      <c r="D5" s="65">
        <v>1</v>
      </c>
      <c r="E5" s="2">
        <f t="shared" si="0"/>
        <v>200000</v>
      </c>
      <c r="F5" s="65"/>
      <c r="G5" s="65"/>
      <c r="H5" s="65"/>
      <c r="I5" s="65"/>
      <c r="J5" s="65">
        <v>200000</v>
      </c>
      <c r="K5" s="65"/>
      <c r="L5" s="65"/>
      <c r="M5" s="65"/>
      <c r="N5" s="65"/>
      <c r="O5" s="65"/>
      <c r="P5" s="65"/>
      <c r="Q5" s="65"/>
      <c r="R5" s="26">
        <f t="shared" si="1"/>
        <v>0</v>
      </c>
    </row>
    <row r="6" spans="1:18" ht="15">
      <c r="A6" s="66" t="s">
        <v>190</v>
      </c>
      <c r="B6" s="65">
        <v>1</v>
      </c>
      <c r="C6" s="65">
        <v>20000</v>
      </c>
      <c r="D6" s="65">
        <v>4</v>
      </c>
      <c r="E6" s="2">
        <f t="shared" si="0"/>
        <v>80000</v>
      </c>
      <c r="F6" s="65"/>
      <c r="G6" s="65"/>
      <c r="H6" s="65"/>
      <c r="I6" s="65"/>
      <c r="J6" s="65"/>
      <c r="K6" s="65"/>
      <c r="L6" s="65"/>
      <c r="M6" s="65">
        <v>60000</v>
      </c>
      <c r="N6" s="65"/>
      <c r="O6" s="65">
        <v>20000</v>
      </c>
      <c r="P6" s="65"/>
      <c r="Q6" s="65"/>
      <c r="R6" s="26">
        <f t="shared" si="1"/>
        <v>0</v>
      </c>
    </row>
    <row r="7" spans="1:18" ht="15">
      <c r="A7" s="66" t="s">
        <v>179</v>
      </c>
      <c r="B7" s="65">
        <v>1</v>
      </c>
      <c r="C7" s="65">
        <v>50000</v>
      </c>
      <c r="D7" s="65">
        <v>2</v>
      </c>
      <c r="E7" s="2">
        <f t="shared" si="0"/>
        <v>100000</v>
      </c>
      <c r="F7" s="65"/>
      <c r="G7" s="76"/>
      <c r="H7" s="65"/>
      <c r="I7" s="65"/>
      <c r="J7" s="65">
        <v>50000</v>
      </c>
      <c r="K7" s="65"/>
      <c r="L7" s="65">
        <v>50000</v>
      </c>
      <c r="M7" s="65"/>
      <c r="N7" s="65"/>
      <c r="O7" s="65"/>
      <c r="P7" s="65"/>
      <c r="Q7" s="65"/>
      <c r="R7" s="26">
        <f t="shared" si="1"/>
        <v>0</v>
      </c>
    </row>
    <row r="8" spans="1:18" ht="15">
      <c r="A8" s="66" t="s">
        <v>180</v>
      </c>
      <c r="B8" s="65">
        <v>1</v>
      </c>
      <c r="C8" s="65">
        <v>200000</v>
      </c>
      <c r="D8" s="65">
        <v>1</v>
      </c>
      <c r="E8" s="2">
        <f t="shared" si="0"/>
        <v>200000</v>
      </c>
      <c r="F8" s="65"/>
      <c r="G8" s="65"/>
      <c r="H8" s="65"/>
      <c r="I8" s="65"/>
      <c r="J8" s="65"/>
      <c r="K8" s="65"/>
      <c r="L8" s="65">
        <v>200000</v>
      </c>
      <c r="M8" s="65"/>
      <c r="N8" s="65"/>
      <c r="O8" s="65"/>
      <c r="P8" s="65"/>
      <c r="Q8" s="65"/>
      <c r="R8" s="26">
        <f t="shared" si="1"/>
        <v>0</v>
      </c>
    </row>
    <row r="9" spans="1:18" ht="15">
      <c r="A9" s="66" t="s">
        <v>181</v>
      </c>
      <c r="B9" s="65">
        <v>1</v>
      </c>
      <c r="C9" s="65">
        <v>300000</v>
      </c>
      <c r="D9" s="65">
        <v>1</v>
      </c>
      <c r="E9" s="2">
        <f t="shared" si="0"/>
        <v>300000</v>
      </c>
      <c r="F9" s="65"/>
      <c r="G9" s="65"/>
      <c r="H9" s="65"/>
      <c r="I9" s="65"/>
      <c r="J9" s="65"/>
      <c r="K9" s="65"/>
      <c r="L9" s="65"/>
      <c r="M9" s="65">
        <v>300000</v>
      </c>
      <c r="N9" s="65"/>
      <c r="O9" s="65"/>
      <c r="P9" s="65"/>
      <c r="Q9" s="65"/>
      <c r="R9" s="26">
        <f t="shared" si="1"/>
        <v>0</v>
      </c>
    </row>
    <row r="10" spans="1:18" ht="15">
      <c r="A10" s="66" t="s">
        <v>182</v>
      </c>
      <c r="B10" s="65">
        <v>1</v>
      </c>
      <c r="C10" s="65">
        <v>50000</v>
      </c>
      <c r="D10" s="65">
        <v>2</v>
      </c>
      <c r="E10" s="2">
        <f t="shared" si="0"/>
        <v>100000</v>
      </c>
      <c r="F10" s="65"/>
      <c r="G10" s="65"/>
      <c r="H10" s="76"/>
      <c r="I10" s="65">
        <v>50000</v>
      </c>
      <c r="J10" s="65"/>
      <c r="K10" s="65"/>
      <c r="L10" s="65">
        <v>50000</v>
      </c>
      <c r="M10" s="65"/>
      <c r="N10" s="65"/>
      <c r="O10" s="65"/>
      <c r="P10" s="65"/>
      <c r="Q10" s="65"/>
      <c r="R10" s="26">
        <f t="shared" si="1"/>
        <v>0</v>
      </c>
    </row>
    <row r="11" spans="1:18" ht="15">
      <c r="A11" s="66" t="s">
        <v>183</v>
      </c>
      <c r="B11" s="65">
        <v>1</v>
      </c>
      <c r="C11" s="65">
        <v>75000</v>
      </c>
      <c r="D11" s="65">
        <v>12</v>
      </c>
      <c r="E11" s="2">
        <f t="shared" si="0"/>
        <v>900000</v>
      </c>
      <c r="F11" s="65">
        <v>75000</v>
      </c>
      <c r="G11" s="65"/>
      <c r="H11" s="65">
        <v>75000</v>
      </c>
      <c r="I11" s="65">
        <v>150000</v>
      </c>
      <c r="J11" s="65">
        <v>75000</v>
      </c>
      <c r="K11" s="65">
        <v>75000</v>
      </c>
      <c r="L11" s="65">
        <v>75000</v>
      </c>
      <c r="M11" s="65">
        <v>75000</v>
      </c>
      <c r="N11" s="65">
        <v>75000</v>
      </c>
      <c r="O11" s="65">
        <v>75000</v>
      </c>
      <c r="P11" s="65">
        <v>75000</v>
      </c>
      <c r="Q11" s="65">
        <v>75000</v>
      </c>
      <c r="R11" s="26">
        <f t="shared" si="1"/>
        <v>0</v>
      </c>
    </row>
    <row r="12" spans="1:18" ht="15">
      <c r="A12" s="66" t="s">
        <v>184</v>
      </c>
      <c r="B12" s="65">
        <v>1</v>
      </c>
      <c r="C12" s="65">
        <v>300000</v>
      </c>
      <c r="D12" s="65">
        <v>1</v>
      </c>
      <c r="E12" s="2">
        <f t="shared" si="0"/>
        <v>300000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>
        <v>300000</v>
      </c>
      <c r="R12" s="26">
        <f t="shared" si="1"/>
        <v>0</v>
      </c>
    </row>
    <row r="13" spans="1:18" ht="15">
      <c r="A13" s="66"/>
      <c r="B13" s="65"/>
      <c r="C13" s="65"/>
      <c r="D13" s="65"/>
      <c r="E13" s="2">
        <f t="shared" si="0"/>
        <v>0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26">
        <f t="shared" si="1"/>
        <v>0</v>
      </c>
    </row>
    <row r="14" spans="1:18" ht="15">
      <c r="A14" s="66"/>
      <c r="B14" s="65"/>
      <c r="C14" s="65"/>
      <c r="D14" s="65"/>
      <c r="E14" s="2">
        <f t="shared" si="0"/>
        <v>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26">
        <f t="shared" si="1"/>
        <v>0</v>
      </c>
    </row>
    <row r="15" spans="1:18" ht="15">
      <c r="A15" s="66"/>
      <c r="B15" s="65"/>
      <c r="C15" s="65"/>
      <c r="D15" s="65"/>
      <c r="E15" s="2">
        <f t="shared" si="0"/>
        <v>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26">
        <f t="shared" si="1"/>
        <v>0</v>
      </c>
    </row>
    <row r="16" spans="1:18" ht="15">
      <c r="A16" s="66"/>
      <c r="B16" s="65"/>
      <c r="C16" s="65"/>
      <c r="D16" s="65"/>
      <c r="E16" s="2">
        <f t="shared" si="0"/>
        <v>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26">
        <f t="shared" si="1"/>
        <v>0</v>
      </c>
    </row>
    <row r="17" spans="1:18" ht="15">
      <c r="A17" s="66"/>
      <c r="B17" s="65"/>
      <c r="C17" s="65"/>
      <c r="D17" s="65"/>
      <c r="E17" s="2">
        <f t="shared" si="0"/>
        <v>0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26">
        <f t="shared" si="1"/>
        <v>0</v>
      </c>
    </row>
    <row r="18" spans="1:18" ht="15">
      <c r="A18" s="66"/>
      <c r="B18" s="65"/>
      <c r="C18" s="65"/>
      <c r="D18" s="65"/>
      <c r="E18" s="2">
        <f t="shared" si="0"/>
        <v>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26">
        <f t="shared" si="1"/>
        <v>0</v>
      </c>
    </row>
    <row r="19" spans="1:18" ht="15">
      <c r="A19" s="66"/>
      <c r="B19" s="65"/>
      <c r="C19" s="65"/>
      <c r="D19" s="65"/>
      <c r="E19" s="2">
        <f t="shared" si="0"/>
        <v>0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26">
        <f t="shared" si="1"/>
        <v>0</v>
      </c>
    </row>
    <row r="20" spans="1:18" ht="15">
      <c r="A20" s="66"/>
      <c r="B20" s="65"/>
      <c r="C20" s="65"/>
      <c r="D20" s="65"/>
      <c r="E20" s="2">
        <f t="shared" si="0"/>
        <v>0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26">
        <f t="shared" si="1"/>
        <v>0</v>
      </c>
    </row>
    <row r="21" spans="1:18" ht="15">
      <c r="A21" s="66"/>
      <c r="B21" s="65"/>
      <c r="C21" s="65"/>
      <c r="D21" s="65"/>
      <c r="E21" s="2">
        <f t="shared" si="0"/>
        <v>0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26">
        <f t="shared" si="1"/>
        <v>0</v>
      </c>
    </row>
    <row r="22" spans="1:18" ht="15.75" thickBot="1">
      <c r="A22" s="66"/>
      <c r="B22" s="65"/>
      <c r="C22" s="65"/>
      <c r="D22" s="65"/>
      <c r="E22" s="2">
        <f t="shared" si="0"/>
        <v>0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26">
        <f t="shared" si="1"/>
        <v>0</v>
      </c>
    </row>
    <row r="23" spans="1:18" ht="15.75" thickBot="1">
      <c r="A23" s="41"/>
      <c r="B23" s="1"/>
      <c r="C23" s="1"/>
      <c r="D23" s="1"/>
      <c r="E23" s="2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5.75" thickBot="1">
      <c r="A24" s="41"/>
      <c r="B24" s="1"/>
      <c r="C24" s="1"/>
      <c r="D24" s="1"/>
      <c r="E24" s="58">
        <f t="shared" si="0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5.75" thickBot="1">
      <c r="A25" s="41"/>
      <c r="B25" s="1"/>
      <c r="C25" s="1"/>
      <c r="D25" s="1"/>
      <c r="E25" s="58">
        <f t="shared" si="0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5.75" thickBot="1">
      <c r="A26" s="41"/>
      <c r="B26" s="1"/>
      <c r="C26" s="1"/>
      <c r="D26" s="1"/>
      <c r="E26" s="58">
        <f t="shared" si="0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5.75" thickBot="1">
      <c r="A27" s="41"/>
      <c r="B27" s="1"/>
      <c r="C27" s="1"/>
      <c r="D27" s="1"/>
      <c r="E27" s="58">
        <f t="shared" si="0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5.75" thickBot="1">
      <c r="A28" s="41"/>
      <c r="B28" s="1"/>
      <c r="C28" s="1"/>
      <c r="D28" s="1"/>
      <c r="E28" s="58">
        <f t="shared" si="0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5.75" thickBot="1">
      <c r="A29" s="41"/>
      <c r="B29" s="1"/>
      <c r="C29" s="1"/>
      <c r="D29" s="1"/>
      <c r="E29" s="58">
        <f t="shared" si="0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5.75" thickBot="1">
      <c r="A30" s="109" t="s">
        <v>0</v>
      </c>
      <c r="B30" s="110"/>
      <c r="C30" s="110"/>
      <c r="D30" s="111"/>
      <c r="E30" s="45">
        <f>SUM(E3:E29)</f>
        <v>2580000</v>
      </c>
      <c r="F30" s="45">
        <f aca="true" t="shared" si="2" ref="F30:Q30">SUM(F3:F29)</f>
        <v>75000</v>
      </c>
      <c r="G30" s="45">
        <f t="shared" si="2"/>
        <v>0</v>
      </c>
      <c r="H30" s="45">
        <f t="shared" si="2"/>
        <v>75000</v>
      </c>
      <c r="I30" s="45">
        <f t="shared" si="2"/>
        <v>200000</v>
      </c>
      <c r="J30" s="45">
        <f t="shared" si="2"/>
        <v>625000</v>
      </c>
      <c r="K30" s="45">
        <f t="shared" si="2"/>
        <v>75000</v>
      </c>
      <c r="L30" s="45">
        <f t="shared" si="2"/>
        <v>475000</v>
      </c>
      <c r="M30" s="45">
        <f t="shared" si="2"/>
        <v>435000</v>
      </c>
      <c r="N30" s="45">
        <f t="shared" si="2"/>
        <v>75000</v>
      </c>
      <c r="O30" s="45">
        <f t="shared" si="2"/>
        <v>95000</v>
      </c>
      <c r="P30" s="45">
        <f t="shared" si="2"/>
        <v>75000</v>
      </c>
      <c r="Q30" s="45">
        <f t="shared" si="2"/>
        <v>375000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25" right="0.25" top="0.75" bottom="0.75" header="0.3" footer="0.3"/>
  <pageSetup horizontalDpi="600" verticalDpi="600" orientation="landscape" scale="45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I1">
      <selection activeCell="R19" sqref="R19"/>
    </sheetView>
  </sheetViews>
  <sheetFormatPr defaultColWidth="9.140625" defaultRowHeight="15"/>
  <cols>
    <col min="1" max="1" width="38.28125" style="34" customWidth="1"/>
    <col min="2" max="2" width="11.00390625" style="34" bestFit="1" customWidth="1"/>
    <col min="3" max="3" width="12.8515625" style="34" bestFit="1" customWidth="1"/>
    <col min="4" max="4" width="9.28125" style="34" bestFit="1" customWidth="1"/>
    <col min="5" max="17" width="17.57421875" style="34" bestFit="1" customWidth="1"/>
    <col min="18" max="18" width="21.57421875" style="34" bestFit="1" customWidth="1"/>
    <col min="19" max="16384" width="9.140625" style="34" customWidth="1"/>
  </cols>
  <sheetData>
    <row r="1" spans="1:17" ht="12.75">
      <c r="A1" s="108" t="s">
        <v>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25.5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2.75">
      <c r="A3" s="66" t="s">
        <v>185</v>
      </c>
      <c r="B3" s="65">
        <v>1</v>
      </c>
      <c r="C3" s="65">
        <v>200000</v>
      </c>
      <c r="D3" s="65">
        <v>1</v>
      </c>
      <c r="E3" s="2">
        <f aca="true" t="shared" si="0" ref="E3:E12">B3*C3*D3</f>
        <v>200000</v>
      </c>
      <c r="F3" s="65"/>
      <c r="G3" s="65"/>
      <c r="H3" s="65"/>
      <c r="I3" s="65"/>
      <c r="J3" s="65"/>
      <c r="K3" s="65">
        <v>200000</v>
      </c>
      <c r="L3" s="65"/>
      <c r="M3" s="65"/>
      <c r="N3" s="65"/>
      <c r="O3" s="65"/>
      <c r="P3" s="65"/>
      <c r="Q3" s="65"/>
      <c r="R3" s="26">
        <f>E3-SUM(F3:Q3)</f>
        <v>0</v>
      </c>
    </row>
    <row r="4" spans="1:18" ht="12.75">
      <c r="A4" s="66" t="s">
        <v>186</v>
      </c>
      <c r="B4" s="65">
        <v>1</v>
      </c>
      <c r="C4" s="65">
        <v>200000</v>
      </c>
      <c r="D4" s="65">
        <v>1</v>
      </c>
      <c r="E4" s="2">
        <f t="shared" si="0"/>
        <v>200000</v>
      </c>
      <c r="F4" s="65"/>
      <c r="G4" s="65"/>
      <c r="H4" s="65"/>
      <c r="I4" s="65"/>
      <c r="J4" s="65"/>
      <c r="K4" s="65"/>
      <c r="L4" s="65"/>
      <c r="M4" s="65"/>
      <c r="N4" s="65">
        <v>200000</v>
      </c>
      <c r="O4" s="65"/>
      <c r="P4" s="65"/>
      <c r="Q4" s="65"/>
      <c r="R4" s="26">
        <f aca="true" t="shared" si="1" ref="R4:R30">E4-SUM(F4:Q4)</f>
        <v>0</v>
      </c>
    </row>
    <row r="5" spans="1:18" ht="12.75">
      <c r="A5" s="66" t="s">
        <v>191</v>
      </c>
      <c r="B5" s="65">
        <v>1</v>
      </c>
      <c r="C5" s="65">
        <v>400000</v>
      </c>
      <c r="D5" s="65">
        <v>1</v>
      </c>
      <c r="E5" s="2">
        <f t="shared" si="0"/>
        <v>400000</v>
      </c>
      <c r="F5" s="65"/>
      <c r="G5" s="65"/>
      <c r="H5" s="77"/>
      <c r="I5" s="65"/>
      <c r="J5" s="65"/>
      <c r="K5" s="65"/>
      <c r="L5" s="65"/>
      <c r="M5" s="65"/>
      <c r="N5" s="65"/>
      <c r="O5" s="65">
        <v>400000</v>
      </c>
      <c r="P5" s="65"/>
      <c r="Q5" s="65"/>
      <c r="R5" s="26">
        <f t="shared" si="1"/>
        <v>0</v>
      </c>
    </row>
    <row r="6" spans="1:18" ht="12.75">
      <c r="A6" s="66" t="s">
        <v>192</v>
      </c>
      <c r="B6" s="65">
        <v>1</v>
      </c>
      <c r="C6" s="65">
        <v>400000</v>
      </c>
      <c r="D6" s="65">
        <v>1</v>
      </c>
      <c r="E6" s="2">
        <f t="shared" si="0"/>
        <v>400000</v>
      </c>
      <c r="F6" s="65"/>
      <c r="G6" s="65"/>
      <c r="H6" s="65"/>
      <c r="I6" s="65"/>
      <c r="J6" s="65"/>
      <c r="K6" s="65">
        <v>400000</v>
      </c>
      <c r="L6" s="65"/>
      <c r="M6" s="65"/>
      <c r="N6" s="65"/>
      <c r="O6" s="65"/>
      <c r="P6" s="65"/>
      <c r="Q6" s="65"/>
      <c r="R6" s="26">
        <f t="shared" si="1"/>
        <v>0</v>
      </c>
    </row>
    <row r="7" spans="1:18" ht="12.75">
      <c r="A7" s="66" t="s">
        <v>193</v>
      </c>
      <c r="B7" s="65">
        <v>1</v>
      </c>
      <c r="C7" s="65">
        <v>500000</v>
      </c>
      <c r="D7" s="65">
        <v>1</v>
      </c>
      <c r="E7" s="2">
        <f t="shared" si="0"/>
        <v>500000</v>
      </c>
      <c r="F7" s="77"/>
      <c r="G7" s="65"/>
      <c r="H7" s="65"/>
      <c r="I7" s="65">
        <v>90000</v>
      </c>
      <c r="J7" s="65"/>
      <c r="K7" s="65"/>
      <c r="L7" s="65"/>
      <c r="M7" s="65"/>
      <c r="N7" s="65"/>
      <c r="O7" s="65">
        <v>410000</v>
      </c>
      <c r="P7" s="65"/>
      <c r="Q7" s="65"/>
      <c r="R7" s="26">
        <f>E7-SUM(G7:Q7)</f>
        <v>0</v>
      </c>
    </row>
    <row r="8" spans="1:18" ht="12.75">
      <c r="A8" s="66" t="s">
        <v>194</v>
      </c>
      <c r="B8" s="65">
        <v>1</v>
      </c>
      <c r="C8" s="65">
        <v>400000</v>
      </c>
      <c r="D8" s="65">
        <v>2</v>
      </c>
      <c r="E8" s="2">
        <f t="shared" si="0"/>
        <v>800000</v>
      </c>
      <c r="F8" s="65"/>
      <c r="G8" s="65"/>
      <c r="H8" s="65"/>
      <c r="I8" s="65"/>
      <c r="J8" s="65"/>
      <c r="K8" s="65"/>
      <c r="L8" s="65"/>
      <c r="M8" s="65">
        <v>400000</v>
      </c>
      <c r="N8" s="65"/>
      <c r="O8" s="65">
        <v>400000</v>
      </c>
      <c r="P8" s="65"/>
      <c r="Q8" s="65"/>
      <c r="R8" s="26">
        <f t="shared" si="1"/>
        <v>0</v>
      </c>
    </row>
    <row r="9" spans="1:18" ht="12.75">
      <c r="A9" s="66" t="s">
        <v>195</v>
      </c>
      <c r="B9" s="65">
        <v>1</v>
      </c>
      <c r="C9" s="65">
        <v>50000</v>
      </c>
      <c r="D9" s="65">
        <v>1</v>
      </c>
      <c r="E9" s="2">
        <f t="shared" si="0"/>
        <v>50000</v>
      </c>
      <c r="F9" s="65"/>
      <c r="G9" s="65"/>
      <c r="H9" s="65"/>
      <c r="I9" s="65"/>
      <c r="J9" s="65"/>
      <c r="K9" s="65"/>
      <c r="L9" s="65"/>
      <c r="M9" s="65"/>
      <c r="N9" s="65"/>
      <c r="O9" s="65">
        <v>50000</v>
      </c>
      <c r="P9" s="65"/>
      <c r="Q9" s="65"/>
      <c r="R9" s="26">
        <f t="shared" si="1"/>
        <v>0</v>
      </c>
    </row>
    <row r="10" spans="1:18" ht="12.75">
      <c r="A10" s="66" t="s">
        <v>196</v>
      </c>
      <c r="B10" s="65">
        <v>1</v>
      </c>
      <c r="C10" s="65">
        <v>50000</v>
      </c>
      <c r="D10" s="65">
        <v>1</v>
      </c>
      <c r="E10" s="2">
        <f t="shared" si="0"/>
        <v>50000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v>50000</v>
      </c>
      <c r="R10" s="26">
        <f t="shared" si="1"/>
        <v>0</v>
      </c>
    </row>
    <row r="11" spans="1:18" ht="12.75">
      <c r="A11" s="66" t="s">
        <v>197</v>
      </c>
      <c r="B11" s="65">
        <v>1</v>
      </c>
      <c r="C11" s="65">
        <v>250000</v>
      </c>
      <c r="D11" s="65">
        <v>2</v>
      </c>
      <c r="E11" s="2">
        <f t="shared" si="0"/>
        <v>500000</v>
      </c>
      <c r="F11" s="65"/>
      <c r="G11" s="65"/>
      <c r="H11" s="77"/>
      <c r="I11" s="65">
        <v>250000</v>
      </c>
      <c r="J11" s="65"/>
      <c r="K11" s="65"/>
      <c r="L11" s="65"/>
      <c r="M11" s="65"/>
      <c r="N11" s="65"/>
      <c r="O11" s="65"/>
      <c r="P11" s="65">
        <v>250000</v>
      </c>
      <c r="Q11" s="65"/>
      <c r="R11" s="26">
        <f t="shared" si="1"/>
        <v>0</v>
      </c>
    </row>
    <row r="12" spans="1:18" ht="13.5" thickBot="1">
      <c r="A12" s="66" t="s">
        <v>198</v>
      </c>
      <c r="B12" s="65">
        <v>1</v>
      </c>
      <c r="C12" s="65">
        <v>50000</v>
      </c>
      <c r="D12" s="65">
        <v>3</v>
      </c>
      <c r="E12" s="2">
        <f t="shared" si="0"/>
        <v>150000</v>
      </c>
      <c r="F12" s="65"/>
      <c r="G12" s="65"/>
      <c r="H12" s="65">
        <v>50000</v>
      </c>
      <c r="I12" s="65"/>
      <c r="J12" s="65"/>
      <c r="K12" s="65">
        <v>50000</v>
      </c>
      <c r="L12" s="65"/>
      <c r="M12" s="65"/>
      <c r="N12" s="65">
        <v>50000</v>
      </c>
      <c r="O12" s="65"/>
      <c r="P12" s="65"/>
      <c r="Q12" s="65"/>
      <c r="R12" s="26">
        <f t="shared" si="1"/>
        <v>0</v>
      </c>
    </row>
    <row r="13" spans="1:18" ht="13.5" thickBot="1">
      <c r="A13" s="41"/>
      <c r="B13" s="1"/>
      <c r="C13" s="1"/>
      <c r="D13" s="1"/>
      <c r="E13" s="2">
        <f aca="true" t="shared" si="2" ref="E13:E29">B13*C13*D13</f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1"/>
        <v>0</v>
      </c>
    </row>
    <row r="14" spans="1:18" ht="13.5" thickBot="1">
      <c r="A14" s="41"/>
      <c r="B14" s="1"/>
      <c r="C14" s="1"/>
      <c r="D14" s="1"/>
      <c r="E14" s="2">
        <f t="shared" si="2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1"/>
        <v>0</v>
      </c>
    </row>
    <row r="15" spans="1:18" ht="13.5" thickBot="1">
      <c r="A15" s="41"/>
      <c r="B15" s="1"/>
      <c r="C15" s="1"/>
      <c r="D15" s="1"/>
      <c r="E15" s="2">
        <f t="shared" si="2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1"/>
        <v>0</v>
      </c>
    </row>
    <row r="16" spans="1:18" ht="13.5" thickBot="1">
      <c r="A16" s="41"/>
      <c r="B16" s="1"/>
      <c r="C16" s="1"/>
      <c r="D16" s="1"/>
      <c r="E16" s="2">
        <f t="shared" si="2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1"/>
        <v>0</v>
      </c>
    </row>
    <row r="17" spans="1:18" ht="13.5" thickBot="1">
      <c r="A17" s="41"/>
      <c r="B17" s="1"/>
      <c r="C17" s="1"/>
      <c r="D17" s="1"/>
      <c r="E17" s="2">
        <f t="shared" si="2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1"/>
        <v>0</v>
      </c>
    </row>
    <row r="18" spans="1:18" ht="13.5" thickBot="1">
      <c r="A18" s="41"/>
      <c r="B18" s="1"/>
      <c r="C18" s="1"/>
      <c r="D18" s="1"/>
      <c r="E18" s="2">
        <f t="shared" si="2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1"/>
        <v>0</v>
      </c>
    </row>
    <row r="19" spans="1:18" ht="13.5" thickBot="1">
      <c r="A19" s="41"/>
      <c r="B19" s="1"/>
      <c r="C19" s="1"/>
      <c r="D19" s="1"/>
      <c r="E19" s="2">
        <f t="shared" si="2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1"/>
        <v>0</v>
      </c>
    </row>
    <row r="20" spans="1:18" ht="13.5" thickBot="1">
      <c r="A20" s="41"/>
      <c r="B20" s="1"/>
      <c r="C20" s="1"/>
      <c r="D20" s="1"/>
      <c r="E20" s="2">
        <f t="shared" si="2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1"/>
        <v>0</v>
      </c>
    </row>
    <row r="21" spans="1:18" ht="13.5" thickBot="1">
      <c r="A21" s="41"/>
      <c r="B21" s="1"/>
      <c r="C21" s="1"/>
      <c r="D21" s="1"/>
      <c r="E21" s="2">
        <f t="shared" si="2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1"/>
        <v>0</v>
      </c>
    </row>
    <row r="22" spans="1:18" ht="13.5" thickBot="1">
      <c r="A22" s="41"/>
      <c r="B22" s="1"/>
      <c r="C22" s="1"/>
      <c r="D22" s="1"/>
      <c r="E22" s="2">
        <f t="shared" si="2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1"/>
        <v>0</v>
      </c>
    </row>
    <row r="23" spans="1:18" ht="13.5" thickBot="1">
      <c r="A23" s="41"/>
      <c r="B23" s="1"/>
      <c r="C23" s="1"/>
      <c r="D23" s="1"/>
      <c r="E23" s="2">
        <f t="shared" si="2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1"/>
        <v>0</v>
      </c>
    </row>
    <row r="24" spans="1:18" ht="13.5" thickBot="1">
      <c r="A24" s="41"/>
      <c r="B24" s="1"/>
      <c r="C24" s="1"/>
      <c r="D24" s="1"/>
      <c r="E24" s="2">
        <f t="shared" si="2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1"/>
        <v>0</v>
      </c>
    </row>
    <row r="25" spans="1:18" ht="13.5" thickBot="1">
      <c r="A25" s="41"/>
      <c r="B25" s="1"/>
      <c r="C25" s="1"/>
      <c r="D25" s="1"/>
      <c r="E25" s="2">
        <f t="shared" si="2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1"/>
        <v>0</v>
      </c>
    </row>
    <row r="26" spans="1:18" ht="13.5" thickBot="1">
      <c r="A26" s="41"/>
      <c r="B26" s="1"/>
      <c r="C26" s="1"/>
      <c r="D26" s="1"/>
      <c r="E26" s="2">
        <f t="shared" si="2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1"/>
        <v>0</v>
      </c>
    </row>
    <row r="27" spans="1:18" ht="13.5" thickBot="1">
      <c r="A27" s="41"/>
      <c r="B27" s="1"/>
      <c r="C27" s="1"/>
      <c r="D27" s="1"/>
      <c r="E27" s="2">
        <f t="shared" si="2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1"/>
        <v>0</v>
      </c>
    </row>
    <row r="28" spans="1:18" ht="13.5" thickBot="1">
      <c r="A28" s="41"/>
      <c r="B28" s="1"/>
      <c r="C28" s="1"/>
      <c r="D28" s="1"/>
      <c r="E28" s="2">
        <f t="shared" si="2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1"/>
        <v>0</v>
      </c>
    </row>
    <row r="29" spans="1:18" ht="13.5" thickBot="1">
      <c r="A29" s="41"/>
      <c r="B29" s="1"/>
      <c r="C29" s="1"/>
      <c r="D29" s="1"/>
      <c r="E29" s="2">
        <f t="shared" si="2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1"/>
        <v>0</v>
      </c>
    </row>
    <row r="30" spans="1:18" ht="12.75">
      <c r="A30" s="109" t="s">
        <v>0</v>
      </c>
      <c r="B30" s="110"/>
      <c r="C30" s="110"/>
      <c r="D30" s="111"/>
      <c r="E30" s="3">
        <f aca="true" t="shared" si="3" ref="E30:Q30">SUM(E3:E29)</f>
        <v>3250000</v>
      </c>
      <c r="F30" s="3">
        <f t="shared" si="3"/>
        <v>0</v>
      </c>
      <c r="G30" s="3">
        <f t="shared" si="3"/>
        <v>0</v>
      </c>
      <c r="H30" s="3">
        <f t="shared" si="3"/>
        <v>50000</v>
      </c>
      <c r="I30" s="3">
        <f t="shared" si="3"/>
        <v>340000</v>
      </c>
      <c r="J30" s="3">
        <f t="shared" si="3"/>
        <v>0</v>
      </c>
      <c r="K30" s="3">
        <f t="shared" si="3"/>
        <v>650000</v>
      </c>
      <c r="L30" s="3">
        <f t="shared" si="3"/>
        <v>0</v>
      </c>
      <c r="M30" s="3">
        <f t="shared" si="3"/>
        <v>400000</v>
      </c>
      <c r="N30" s="3">
        <f t="shared" si="3"/>
        <v>250000</v>
      </c>
      <c r="O30" s="3">
        <f t="shared" si="3"/>
        <v>1260000</v>
      </c>
      <c r="P30" s="3">
        <f t="shared" si="3"/>
        <v>250000</v>
      </c>
      <c r="Q30" s="3">
        <f t="shared" si="3"/>
        <v>50000</v>
      </c>
      <c r="R30" s="26">
        <f t="shared" si="1"/>
        <v>0</v>
      </c>
    </row>
  </sheetData>
  <sheetProtection sheet="1" objects="1" scenarios="1"/>
  <mergeCells count="2">
    <mergeCell ref="A1:Q1"/>
    <mergeCell ref="A30:D30"/>
  </mergeCells>
  <printOptions/>
  <pageMargins left="0.25" right="0.25" top="0.75" bottom="0.75" header="0.3" footer="0.3"/>
  <pageSetup horizontalDpi="600" verticalDpi="600" orientation="landscape" paperSize="9" scale="47" r:id="rId1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G1">
      <selection activeCell="F21" sqref="F21"/>
    </sheetView>
  </sheetViews>
  <sheetFormatPr defaultColWidth="9.140625" defaultRowHeight="15"/>
  <cols>
    <col min="1" max="1" width="36.8515625" style="34" customWidth="1"/>
    <col min="2" max="3" width="12.8515625" style="34" bestFit="1" customWidth="1"/>
    <col min="4" max="4" width="9.140625" style="34" customWidth="1"/>
    <col min="5" max="5" width="17.57421875" style="34" bestFit="1" customWidth="1"/>
    <col min="6" max="17" width="15.57421875" style="34" bestFit="1" customWidth="1"/>
    <col min="18" max="18" width="18.7109375" style="34" bestFit="1" customWidth="1"/>
    <col min="19" max="16384" width="9.140625" style="34" customWidth="1"/>
  </cols>
  <sheetData>
    <row r="1" spans="1:17" ht="12.75">
      <c r="A1" s="108" t="s">
        <v>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26.25" thickBot="1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3.5" thickBot="1">
      <c r="A3" s="41"/>
      <c r="B3" s="1"/>
      <c r="C3" s="1"/>
      <c r="D3" s="1"/>
      <c r="E3" s="2">
        <f>B3*C3*D3</f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6">
        <f>E3-SUM(F3:Q3)</f>
        <v>0</v>
      </c>
    </row>
    <row r="4" spans="1:18" ht="13.5" thickBot="1">
      <c r="A4" s="41"/>
      <c r="B4" s="1"/>
      <c r="C4" s="1"/>
      <c r="D4" s="1"/>
      <c r="E4" s="2">
        <f>B4*C4*D4</f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6">
        <f aca="true" t="shared" si="0" ref="R4:R30">E4-SUM(F4:Q4)</f>
        <v>0</v>
      </c>
    </row>
    <row r="5" spans="1:18" ht="13.5" thickBot="1">
      <c r="A5" s="41"/>
      <c r="B5" s="1"/>
      <c r="C5" s="1"/>
      <c r="D5" s="1"/>
      <c r="E5" s="2">
        <f aca="true" t="shared" si="1" ref="E5:E29">B5*C5*D5</f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6">
        <f t="shared" si="0"/>
        <v>0</v>
      </c>
    </row>
    <row r="6" spans="1:18" ht="13.5" thickBot="1">
      <c r="A6" s="41"/>
      <c r="B6" s="1"/>
      <c r="C6" s="1"/>
      <c r="D6" s="1"/>
      <c r="E6" s="2">
        <f t="shared" si="1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0"/>
        <v>0</v>
      </c>
    </row>
    <row r="7" spans="1:18" ht="13.5" thickBot="1">
      <c r="A7" s="41"/>
      <c r="B7" s="1"/>
      <c r="C7" s="1"/>
      <c r="D7" s="1"/>
      <c r="E7" s="2">
        <f t="shared" si="1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>
        <f t="shared" si="0"/>
        <v>0</v>
      </c>
    </row>
    <row r="8" spans="1:18" ht="13.5" thickBot="1">
      <c r="A8" s="41"/>
      <c r="B8" s="1"/>
      <c r="C8" s="1"/>
      <c r="D8" s="1"/>
      <c r="E8" s="2">
        <f t="shared" si="1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 t="shared" si="0"/>
        <v>0</v>
      </c>
    </row>
    <row r="9" spans="1:18" ht="13.5" thickBot="1">
      <c r="A9" s="41"/>
      <c r="B9" s="1"/>
      <c r="C9" s="1"/>
      <c r="D9" s="1"/>
      <c r="E9" s="2">
        <f t="shared" si="1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6">
        <f t="shared" si="0"/>
        <v>0</v>
      </c>
    </row>
    <row r="10" spans="1:18" ht="13.5" thickBot="1">
      <c r="A10" s="41"/>
      <c r="B10" s="1"/>
      <c r="C10" s="1"/>
      <c r="D10" s="1"/>
      <c r="E10" s="2">
        <f t="shared" si="1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0"/>
        <v>0</v>
      </c>
    </row>
    <row r="11" spans="1:18" ht="13.5" thickBot="1">
      <c r="A11" s="41"/>
      <c r="B11" s="1"/>
      <c r="C11" s="1"/>
      <c r="D11" s="1"/>
      <c r="E11" s="2">
        <f t="shared" si="1"/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6">
        <f t="shared" si="0"/>
        <v>0</v>
      </c>
    </row>
    <row r="12" spans="1:18" ht="13.5" thickBot="1">
      <c r="A12" s="41"/>
      <c r="B12" s="1"/>
      <c r="C12" s="1"/>
      <c r="D12" s="1"/>
      <c r="E12" s="2">
        <f t="shared" si="1"/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0"/>
        <v>0</v>
      </c>
    </row>
    <row r="13" spans="1:18" ht="13.5" thickBot="1">
      <c r="A13" s="41"/>
      <c r="B13" s="1"/>
      <c r="C13" s="1"/>
      <c r="D13" s="1"/>
      <c r="E13" s="2">
        <f t="shared" si="1"/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6">
        <f t="shared" si="0"/>
        <v>0</v>
      </c>
    </row>
    <row r="14" spans="1:18" ht="13.5" thickBot="1">
      <c r="A14" s="41"/>
      <c r="B14" s="1"/>
      <c r="C14" s="1"/>
      <c r="D14" s="1"/>
      <c r="E14" s="2">
        <f t="shared" si="1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0"/>
        <v>0</v>
      </c>
    </row>
    <row r="15" spans="1:18" ht="13.5" thickBot="1">
      <c r="A15" s="41"/>
      <c r="B15" s="1"/>
      <c r="C15" s="1"/>
      <c r="D15" s="1"/>
      <c r="E15" s="2">
        <f t="shared" si="1"/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6">
        <f t="shared" si="0"/>
        <v>0</v>
      </c>
    </row>
    <row r="16" spans="1:18" ht="13.5" thickBot="1">
      <c r="A16" s="41"/>
      <c r="B16" s="1"/>
      <c r="C16" s="1"/>
      <c r="D16" s="1"/>
      <c r="E16" s="2">
        <f t="shared" si="1"/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6">
        <f t="shared" si="0"/>
        <v>0</v>
      </c>
    </row>
    <row r="17" spans="1:18" ht="13.5" thickBot="1">
      <c r="A17" s="41"/>
      <c r="B17" s="1"/>
      <c r="C17" s="1"/>
      <c r="D17" s="1"/>
      <c r="E17" s="2">
        <f t="shared" si="1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6">
        <f t="shared" si="0"/>
        <v>0</v>
      </c>
    </row>
    <row r="18" spans="1:18" ht="13.5" thickBot="1">
      <c r="A18" s="41"/>
      <c r="B18" s="1"/>
      <c r="C18" s="1"/>
      <c r="D18" s="1"/>
      <c r="E18" s="2">
        <f t="shared" si="1"/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6">
        <f t="shared" si="0"/>
        <v>0</v>
      </c>
    </row>
    <row r="19" spans="1:18" ht="13.5" thickBot="1">
      <c r="A19" s="41"/>
      <c r="B19" s="1"/>
      <c r="C19" s="1"/>
      <c r="D19" s="1"/>
      <c r="E19" s="2">
        <f t="shared" si="1"/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 t="shared" si="0"/>
        <v>0</v>
      </c>
    </row>
    <row r="20" spans="1:18" ht="13.5" thickBot="1">
      <c r="A20" s="41"/>
      <c r="B20" s="1"/>
      <c r="C20" s="1"/>
      <c r="D20" s="1"/>
      <c r="E20" s="2">
        <f t="shared" si="1"/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6">
        <f t="shared" si="0"/>
        <v>0</v>
      </c>
    </row>
    <row r="21" spans="1:18" ht="13.5" thickBot="1">
      <c r="A21" s="41"/>
      <c r="B21" s="1"/>
      <c r="C21" s="1"/>
      <c r="D21" s="1"/>
      <c r="E21" s="2">
        <f t="shared" si="1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 t="shared" si="0"/>
        <v>0</v>
      </c>
    </row>
    <row r="22" spans="1:18" ht="13.5" thickBot="1">
      <c r="A22" s="41"/>
      <c r="B22" s="1"/>
      <c r="C22" s="1"/>
      <c r="D22" s="1"/>
      <c r="E22" s="2">
        <f t="shared" si="1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6">
        <f t="shared" si="0"/>
        <v>0</v>
      </c>
    </row>
    <row r="23" spans="1:18" ht="13.5" thickBot="1">
      <c r="A23" s="41"/>
      <c r="B23" s="1"/>
      <c r="C23" s="1"/>
      <c r="D23" s="1"/>
      <c r="E23" s="2">
        <f t="shared" si="1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 t="shared" si="0"/>
        <v>0</v>
      </c>
    </row>
    <row r="24" spans="1:18" ht="13.5" thickBot="1">
      <c r="A24" s="41"/>
      <c r="B24" s="1"/>
      <c r="C24" s="1"/>
      <c r="D24" s="1"/>
      <c r="E24" s="2">
        <f t="shared" si="1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0"/>
        <v>0</v>
      </c>
    </row>
    <row r="25" spans="1:18" ht="13.5" thickBot="1">
      <c r="A25" s="41"/>
      <c r="B25" s="1"/>
      <c r="C25" s="1"/>
      <c r="D25" s="1"/>
      <c r="E25" s="2">
        <f t="shared" si="1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0"/>
        <v>0</v>
      </c>
    </row>
    <row r="26" spans="1:18" ht="13.5" thickBot="1">
      <c r="A26" s="41"/>
      <c r="B26" s="1"/>
      <c r="C26" s="1"/>
      <c r="D26" s="1"/>
      <c r="E26" s="2">
        <f t="shared" si="1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0"/>
        <v>0</v>
      </c>
    </row>
    <row r="27" spans="1:18" ht="13.5" thickBot="1">
      <c r="A27" s="41"/>
      <c r="B27" s="1"/>
      <c r="C27" s="1"/>
      <c r="D27" s="1"/>
      <c r="E27" s="2">
        <f t="shared" si="1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0"/>
        <v>0</v>
      </c>
    </row>
    <row r="28" spans="1:18" ht="13.5" thickBot="1">
      <c r="A28" s="41"/>
      <c r="B28" s="1"/>
      <c r="C28" s="1"/>
      <c r="D28" s="1"/>
      <c r="E28" s="2">
        <f t="shared" si="1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0"/>
        <v>0</v>
      </c>
    </row>
    <row r="29" spans="1:18" ht="13.5" thickBot="1">
      <c r="A29" s="41"/>
      <c r="B29" s="1"/>
      <c r="C29" s="1"/>
      <c r="D29" s="1"/>
      <c r="E29" s="2">
        <f t="shared" si="1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0"/>
        <v>0</v>
      </c>
    </row>
    <row r="30" spans="1:18" ht="12.75">
      <c r="A30" s="109" t="s">
        <v>0</v>
      </c>
      <c r="B30" s="110"/>
      <c r="C30" s="110"/>
      <c r="D30" s="111"/>
      <c r="E30" s="3">
        <f aca="true" t="shared" si="2" ref="E30:Q30">SUM(E3:E29)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26">
        <f t="shared" si="0"/>
        <v>0</v>
      </c>
    </row>
  </sheetData>
  <sheetProtection sheet="1" objects="1" scenarios="1"/>
  <mergeCells count="2">
    <mergeCell ref="A1:Q1"/>
    <mergeCell ref="A30:D30"/>
  </mergeCells>
  <printOptions/>
  <pageMargins left="0.25" right="0.25" top="0.75" bottom="0.75" header="0.3" footer="0.3"/>
  <pageSetup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3">
      <selection activeCell="C21" sqref="C21"/>
    </sheetView>
  </sheetViews>
  <sheetFormatPr defaultColWidth="9.140625" defaultRowHeight="15"/>
  <cols>
    <col min="1" max="1" width="34.7109375" style="34" customWidth="1"/>
    <col min="2" max="2" width="11.00390625" style="34" bestFit="1" customWidth="1"/>
    <col min="3" max="3" width="12.8515625" style="34" bestFit="1" customWidth="1"/>
    <col min="4" max="4" width="9.28125" style="34" bestFit="1" customWidth="1"/>
    <col min="5" max="17" width="17.57421875" style="34" bestFit="1" customWidth="1"/>
    <col min="18" max="18" width="18.7109375" style="34" bestFit="1" customWidth="1"/>
    <col min="19" max="16384" width="9.140625" style="34" customWidth="1"/>
  </cols>
  <sheetData>
    <row r="1" spans="1:17" ht="12.75">
      <c r="A1" s="108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25.5">
      <c r="A2" s="22" t="s">
        <v>13</v>
      </c>
      <c r="B2" s="23" t="s">
        <v>14</v>
      </c>
      <c r="C2" s="24" t="s">
        <v>91</v>
      </c>
      <c r="D2" s="24" t="s">
        <v>15</v>
      </c>
      <c r="E2" s="24" t="s">
        <v>16</v>
      </c>
      <c r="F2" s="24" t="s">
        <v>1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5" t="s">
        <v>89</v>
      </c>
    </row>
    <row r="3" spans="1:18" ht="12.75">
      <c r="A3" s="66" t="s">
        <v>199</v>
      </c>
      <c r="B3" s="65"/>
      <c r="C3" s="65"/>
      <c r="D3" s="65"/>
      <c r="E3" s="2">
        <f>B3*C3*D3</f>
        <v>0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26">
        <f>E3-SUM(F3:Q3)</f>
        <v>0</v>
      </c>
    </row>
    <row r="4" spans="1:18" ht="12.75">
      <c r="A4" s="66" t="s">
        <v>200</v>
      </c>
      <c r="B4" s="65">
        <v>1</v>
      </c>
      <c r="C4" s="65">
        <v>1014439</v>
      </c>
      <c r="D4" s="65">
        <v>12</v>
      </c>
      <c r="E4" s="2">
        <f>B4*C4*D4</f>
        <v>12173268</v>
      </c>
      <c r="F4" s="65">
        <v>1014439</v>
      </c>
      <c r="G4" s="65">
        <v>1014439</v>
      </c>
      <c r="H4" s="65">
        <v>1014439</v>
      </c>
      <c r="I4" s="65">
        <v>1014439</v>
      </c>
      <c r="J4" s="65">
        <v>1014439</v>
      </c>
      <c r="K4" s="65">
        <v>1014439</v>
      </c>
      <c r="L4" s="65">
        <v>1014439</v>
      </c>
      <c r="M4" s="65">
        <v>1014439</v>
      </c>
      <c r="N4" s="65">
        <v>1014439</v>
      </c>
      <c r="O4" s="65">
        <v>1014439</v>
      </c>
      <c r="P4" s="65">
        <v>1014439</v>
      </c>
      <c r="Q4" s="65">
        <v>1014439</v>
      </c>
      <c r="R4" s="26">
        <f aca="true" t="shared" si="0" ref="R4:R30">E4-SUM(F4:Q4)</f>
        <v>0</v>
      </c>
    </row>
    <row r="5" spans="1:18" ht="12.75">
      <c r="A5" s="66" t="s">
        <v>201</v>
      </c>
      <c r="B5" s="65">
        <v>1</v>
      </c>
      <c r="C5" s="65">
        <v>895588</v>
      </c>
      <c r="D5" s="65">
        <v>12</v>
      </c>
      <c r="E5" s="2">
        <f aca="true" t="shared" si="1" ref="E5:E29">B5*C5*D5</f>
        <v>10747056</v>
      </c>
      <c r="F5" s="65">
        <v>895588</v>
      </c>
      <c r="G5" s="65">
        <v>895588</v>
      </c>
      <c r="H5" s="65">
        <v>895588</v>
      </c>
      <c r="I5" s="65">
        <v>895588</v>
      </c>
      <c r="J5" s="65">
        <v>895588</v>
      </c>
      <c r="K5" s="65">
        <v>895588</v>
      </c>
      <c r="L5" s="65">
        <v>895588</v>
      </c>
      <c r="M5" s="65">
        <v>895588</v>
      </c>
      <c r="N5" s="65">
        <v>895588</v>
      </c>
      <c r="O5" s="65">
        <v>895588</v>
      </c>
      <c r="P5" s="65">
        <v>895588</v>
      </c>
      <c r="Q5" s="65">
        <v>895588</v>
      </c>
      <c r="R5" s="26">
        <f t="shared" si="0"/>
        <v>0</v>
      </c>
    </row>
    <row r="6" spans="1:18" ht="12.75">
      <c r="A6" s="66" t="s">
        <v>202</v>
      </c>
      <c r="B6" s="65">
        <v>1</v>
      </c>
      <c r="C6" s="65">
        <v>768800</v>
      </c>
      <c r="D6" s="65">
        <v>12</v>
      </c>
      <c r="E6" s="2">
        <f t="shared" si="1"/>
        <v>9225600</v>
      </c>
      <c r="F6" s="65">
        <v>768800</v>
      </c>
      <c r="G6" s="65">
        <v>768800</v>
      </c>
      <c r="H6" s="65">
        <v>768800</v>
      </c>
      <c r="I6" s="65">
        <v>768800</v>
      </c>
      <c r="J6" s="65">
        <v>768800</v>
      </c>
      <c r="K6" s="65">
        <v>768800</v>
      </c>
      <c r="L6" s="65">
        <v>768800</v>
      </c>
      <c r="M6" s="65">
        <v>768800</v>
      </c>
      <c r="N6" s="65">
        <v>768800</v>
      </c>
      <c r="O6" s="65">
        <v>768800</v>
      </c>
      <c r="P6" s="65">
        <v>768800</v>
      </c>
      <c r="Q6" s="65">
        <v>768800</v>
      </c>
      <c r="R6" s="26">
        <f t="shared" si="0"/>
        <v>0</v>
      </c>
    </row>
    <row r="7" spans="1:18" ht="12.75">
      <c r="A7" s="66" t="s">
        <v>203</v>
      </c>
      <c r="B7" s="65">
        <v>1</v>
      </c>
      <c r="C7" s="65">
        <v>70495.3</v>
      </c>
      <c r="D7" s="65">
        <v>12</v>
      </c>
      <c r="E7" s="2">
        <f t="shared" si="1"/>
        <v>845943.6000000001</v>
      </c>
      <c r="F7" s="65">
        <v>70495.3</v>
      </c>
      <c r="G7" s="65">
        <v>70495.3</v>
      </c>
      <c r="H7" s="65">
        <v>70495.3</v>
      </c>
      <c r="I7" s="65">
        <v>70495.3</v>
      </c>
      <c r="J7" s="65">
        <v>70495.3</v>
      </c>
      <c r="K7" s="65">
        <v>70495.3</v>
      </c>
      <c r="L7" s="65">
        <v>70495.3</v>
      </c>
      <c r="M7" s="65">
        <v>70495.3</v>
      </c>
      <c r="N7" s="65">
        <v>70495.3</v>
      </c>
      <c r="O7" s="65">
        <v>70495.3</v>
      </c>
      <c r="P7" s="65">
        <v>70495.3</v>
      </c>
      <c r="Q7" s="65">
        <v>70495.3</v>
      </c>
      <c r="R7" s="26">
        <f t="shared" si="0"/>
        <v>0</v>
      </c>
    </row>
    <row r="8" spans="1:18" ht="12.75">
      <c r="A8" s="66" t="s">
        <v>204</v>
      </c>
      <c r="B8" s="65">
        <v>1</v>
      </c>
      <c r="C8" s="65">
        <v>61352.95</v>
      </c>
      <c r="D8" s="65">
        <v>12</v>
      </c>
      <c r="E8" s="2">
        <f t="shared" si="1"/>
        <v>736235.3999999999</v>
      </c>
      <c r="F8" s="65">
        <v>61352.95</v>
      </c>
      <c r="G8" s="65">
        <v>61352.95</v>
      </c>
      <c r="H8" s="65">
        <v>61352.95</v>
      </c>
      <c r="I8" s="65">
        <v>61352.95</v>
      </c>
      <c r="J8" s="65">
        <v>61352.95</v>
      </c>
      <c r="K8" s="65">
        <v>61352.95</v>
      </c>
      <c r="L8" s="65">
        <v>61352.95</v>
      </c>
      <c r="M8" s="65">
        <v>61352.95</v>
      </c>
      <c r="N8" s="65">
        <v>61352.95</v>
      </c>
      <c r="O8" s="65">
        <v>61352.95</v>
      </c>
      <c r="P8" s="65">
        <v>61352.95</v>
      </c>
      <c r="Q8" s="65">
        <v>61352.95</v>
      </c>
      <c r="R8" s="26">
        <f t="shared" si="0"/>
        <v>0</v>
      </c>
    </row>
    <row r="9" spans="1:18" ht="12.75">
      <c r="A9" s="66" t="s">
        <v>205</v>
      </c>
      <c r="B9" s="65">
        <v>1</v>
      </c>
      <c r="C9" s="65">
        <v>61352.95</v>
      </c>
      <c r="D9" s="65">
        <v>12</v>
      </c>
      <c r="E9" s="2">
        <f t="shared" si="1"/>
        <v>736235.3999999999</v>
      </c>
      <c r="F9" s="65">
        <v>61352.95</v>
      </c>
      <c r="G9" s="65">
        <v>61352.95</v>
      </c>
      <c r="H9" s="65">
        <v>61352.95</v>
      </c>
      <c r="I9" s="65">
        <v>61352.95</v>
      </c>
      <c r="J9" s="65">
        <v>61352.95</v>
      </c>
      <c r="K9" s="65">
        <v>61352.95</v>
      </c>
      <c r="L9" s="65">
        <v>61352.95</v>
      </c>
      <c r="M9" s="65">
        <v>61352.95</v>
      </c>
      <c r="N9" s="65">
        <v>61352.95</v>
      </c>
      <c r="O9" s="65">
        <v>61352.95</v>
      </c>
      <c r="P9" s="65">
        <v>61352.95</v>
      </c>
      <c r="Q9" s="65">
        <v>61352.95</v>
      </c>
      <c r="R9" s="26">
        <f t="shared" si="0"/>
        <v>0</v>
      </c>
    </row>
    <row r="10" spans="1:18" ht="12.75">
      <c r="A10" s="66" t="s">
        <v>206</v>
      </c>
      <c r="B10" s="65">
        <v>1</v>
      </c>
      <c r="C10" s="65">
        <v>140990.6</v>
      </c>
      <c r="D10" s="65">
        <v>12</v>
      </c>
      <c r="E10" s="2">
        <f t="shared" si="1"/>
        <v>1691887.2000000002</v>
      </c>
      <c r="F10" s="65">
        <v>140990.6</v>
      </c>
      <c r="G10" s="65">
        <v>140990.6</v>
      </c>
      <c r="H10" s="65">
        <v>140990.6</v>
      </c>
      <c r="I10" s="65">
        <v>140990.6</v>
      </c>
      <c r="J10" s="65">
        <v>140990.6</v>
      </c>
      <c r="K10" s="65">
        <v>140990.6</v>
      </c>
      <c r="L10" s="65">
        <v>140990.6</v>
      </c>
      <c r="M10" s="65">
        <v>140990.6</v>
      </c>
      <c r="N10" s="65">
        <v>140990.6</v>
      </c>
      <c r="O10" s="65">
        <v>140990.6</v>
      </c>
      <c r="P10" s="65">
        <v>140990.6</v>
      </c>
      <c r="Q10" s="65">
        <v>140990.6</v>
      </c>
      <c r="R10" s="26">
        <f t="shared" si="0"/>
        <v>0</v>
      </c>
    </row>
    <row r="11" spans="1:18" ht="12.75">
      <c r="A11" s="66" t="s">
        <v>201</v>
      </c>
      <c r="B11" s="65">
        <v>1</v>
      </c>
      <c r="C11" s="65">
        <v>122705.9</v>
      </c>
      <c r="D11" s="65">
        <v>12</v>
      </c>
      <c r="E11" s="2">
        <f t="shared" si="1"/>
        <v>1472470.7999999998</v>
      </c>
      <c r="F11" s="65">
        <v>122705.9</v>
      </c>
      <c r="G11" s="65">
        <v>122705.9</v>
      </c>
      <c r="H11" s="65">
        <v>122705.9</v>
      </c>
      <c r="I11" s="65">
        <v>122705.9</v>
      </c>
      <c r="J11" s="65">
        <v>122705.9</v>
      </c>
      <c r="K11" s="65">
        <v>122705.9</v>
      </c>
      <c r="L11" s="65">
        <v>122705.9</v>
      </c>
      <c r="M11" s="65">
        <v>122705.9</v>
      </c>
      <c r="N11" s="65">
        <v>122705.9</v>
      </c>
      <c r="O11" s="65">
        <v>122705.9</v>
      </c>
      <c r="P11" s="65">
        <v>122705.9</v>
      </c>
      <c r="Q11" s="65">
        <v>122705.9</v>
      </c>
      <c r="R11" s="26">
        <f t="shared" si="0"/>
        <v>0</v>
      </c>
    </row>
    <row r="12" spans="1:18" ht="12.75">
      <c r="A12" s="66" t="s">
        <v>202</v>
      </c>
      <c r="B12" s="65">
        <v>1</v>
      </c>
      <c r="C12" s="65">
        <v>103200</v>
      </c>
      <c r="D12" s="65">
        <v>12</v>
      </c>
      <c r="E12" s="2">
        <f t="shared" si="1"/>
        <v>1238400</v>
      </c>
      <c r="F12" s="65">
        <v>103200</v>
      </c>
      <c r="G12" s="65">
        <v>103200</v>
      </c>
      <c r="H12" s="65">
        <v>103200</v>
      </c>
      <c r="I12" s="65">
        <v>103200</v>
      </c>
      <c r="J12" s="65">
        <v>103200</v>
      </c>
      <c r="K12" s="65">
        <v>103200</v>
      </c>
      <c r="L12" s="65">
        <v>103200</v>
      </c>
      <c r="M12" s="65">
        <v>103200</v>
      </c>
      <c r="N12" s="65">
        <v>103200</v>
      </c>
      <c r="O12" s="65">
        <v>103200</v>
      </c>
      <c r="P12" s="65">
        <v>103200</v>
      </c>
      <c r="Q12" s="65">
        <v>103200</v>
      </c>
      <c r="R12" s="26">
        <f t="shared" si="0"/>
        <v>0</v>
      </c>
    </row>
    <row r="13" spans="1:18" ht="12.75">
      <c r="A13" s="66" t="s">
        <v>207</v>
      </c>
      <c r="B13" s="65">
        <v>6</v>
      </c>
      <c r="C13" s="65">
        <v>80000</v>
      </c>
      <c r="D13" s="65">
        <v>12</v>
      </c>
      <c r="E13" s="2">
        <f t="shared" si="1"/>
        <v>5760000</v>
      </c>
      <c r="F13" s="65">
        <v>480000</v>
      </c>
      <c r="G13" s="65">
        <v>480000</v>
      </c>
      <c r="H13" s="65">
        <v>480000</v>
      </c>
      <c r="I13" s="65">
        <v>480000</v>
      </c>
      <c r="J13" s="65">
        <v>480000</v>
      </c>
      <c r="K13" s="65">
        <v>480000</v>
      </c>
      <c r="L13" s="65">
        <v>480000</v>
      </c>
      <c r="M13" s="65">
        <v>480000</v>
      </c>
      <c r="N13" s="65">
        <v>480000</v>
      </c>
      <c r="O13" s="65">
        <v>480000</v>
      </c>
      <c r="P13" s="65">
        <v>480000</v>
      </c>
      <c r="Q13" s="65">
        <v>480000</v>
      </c>
      <c r="R13" s="26">
        <f t="shared" si="0"/>
        <v>0</v>
      </c>
    </row>
    <row r="14" spans="1:18" ht="12.75">
      <c r="A14" s="66" t="s">
        <v>208</v>
      </c>
      <c r="B14" s="65">
        <v>2</v>
      </c>
      <c r="C14" s="65">
        <v>80000</v>
      </c>
      <c r="D14" s="65">
        <v>12</v>
      </c>
      <c r="E14" s="2">
        <f t="shared" si="1"/>
        <v>1920000</v>
      </c>
      <c r="F14" s="65">
        <v>160000</v>
      </c>
      <c r="G14" s="65">
        <v>160000</v>
      </c>
      <c r="H14" s="65">
        <v>160000</v>
      </c>
      <c r="I14" s="65">
        <v>160000</v>
      </c>
      <c r="J14" s="65">
        <v>160000</v>
      </c>
      <c r="K14" s="65">
        <v>160000</v>
      </c>
      <c r="L14" s="65">
        <v>160000</v>
      </c>
      <c r="M14" s="65">
        <v>160000</v>
      </c>
      <c r="N14" s="65">
        <v>160000</v>
      </c>
      <c r="O14" s="65">
        <v>160000</v>
      </c>
      <c r="P14" s="65">
        <v>160000</v>
      </c>
      <c r="Q14" s="65">
        <v>160000</v>
      </c>
      <c r="R14" s="26">
        <f t="shared" si="0"/>
        <v>0</v>
      </c>
    </row>
    <row r="15" spans="1:18" ht="12.75">
      <c r="A15" s="66" t="s">
        <v>209</v>
      </c>
      <c r="B15" s="65">
        <v>1</v>
      </c>
      <c r="C15" s="65">
        <v>60000</v>
      </c>
      <c r="D15" s="65">
        <v>12</v>
      </c>
      <c r="E15" s="2">
        <f t="shared" si="1"/>
        <v>720000</v>
      </c>
      <c r="F15" s="65">
        <v>60000</v>
      </c>
      <c r="G15" s="65">
        <v>60000</v>
      </c>
      <c r="H15" s="65">
        <v>60000</v>
      </c>
      <c r="I15" s="65">
        <v>60000</v>
      </c>
      <c r="J15" s="65">
        <v>60000</v>
      </c>
      <c r="K15" s="65">
        <v>60000</v>
      </c>
      <c r="L15" s="65">
        <v>60000</v>
      </c>
      <c r="M15" s="65">
        <v>60000</v>
      </c>
      <c r="N15" s="65">
        <v>60000</v>
      </c>
      <c r="O15" s="65">
        <v>60000</v>
      </c>
      <c r="P15" s="65">
        <v>60000</v>
      </c>
      <c r="Q15" s="65">
        <v>60000</v>
      </c>
      <c r="R15" s="26">
        <f t="shared" si="0"/>
        <v>0</v>
      </c>
    </row>
    <row r="16" spans="1:18" ht="12.75">
      <c r="A16" s="66" t="s">
        <v>210</v>
      </c>
      <c r="B16" s="65">
        <v>2</v>
      </c>
      <c r="C16" s="65">
        <v>100000</v>
      </c>
      <c r="D16" s="65">
        <v>12</v>
      </c>
      <c r="E16" s="2">
        <f t="shared" si="1"/>
        <v>2400000</v>
      </c>
      <c r="F16" s="65">
        <v>200000</v>
      </c>
      <c r="G16" s="65">
        <v>200000</v>
      </c>
      <c r="H16" s="65">
        <v>200000</v>
      </c>
      <c r="I16" s="65">
        <v>200000</v>
      </c>
      <c r="J16" s="65">
        <v>200000</v>
      </c>
      <c r="K16" s="65">
        <v>200000</v>
      </c>
      <c r="L16" s="65">
        <v>200000</v>
      </c>
      <c r="M16" s="65">
        <v>200000</v>
      </c>
      <c r="N16" s="65">
        <v>200000</v>
      </c>
      <c r="O16" s="65">
        <v>200000</v>
      </c>
      <c r="P16" s="65">
        <v>200000</v>
      </c>
      <c r="Q16" s="65">
        <v>200000</v>
      </c>
      <c r="R16" s="26">
        <f t="shared" si="0"/>
        <v>0</v>
      </c>
    </row>
    <row r="17" spans="1:18" ht="12.75">
      <c r="A17" s="66" t="s">
        <v>211</v>
      </c>
      <c r="B17" s="65">
        <v>1</v>
      </c>
      <c r="C17" s="65">
        <v>40000</v>
      </c>
      <c r="D17" s="65">
        <v>12</v>
      </c>
      <c r="E17" s="2">
        <f t="shared" si="1"/>
        <v>480000</v>
      </c>
      <c r="F17" s="65">
        <v>40000</v>
      </c>
      <c r="G17" s="65">
        <v>40000</v>
      </c>
      <c r="H17" s="65">
        <v>40000</v>
      </c>
      <c r="I17" s="65">
        <v>40000</v>
      </c>
      <c r="J17" s="65">
        <v>40000</v>
      </c>
      <c r="K17" s="65">
        <v>40000</v>
      </c>
      <c r="L17" s="65">
        <v>40000</v>
      </c>
      <c r="M17" s="65">
        <v>40000</v>
      </c>
      <c r="N17" s="65">
        <v>40000</v>
      </c>
      <c r="O17" s="65">
        <v>40000</v>
      </c>
      <c r="P17" s="65">
        <v>40000</v>
      </c>
      <c r="Q17" s="65">
        <v>40000</v>
      </c>
      <c r="R17" s="26">
        <f t="shared" si="0"/>
        <v>0</v>
      </c>
    </row>
    <row r="18" spans="1:18" ht="12.75">
      <c r="A18" s="66" t="s">
        <v>212</v>
      </c>
      <c r="B18" s="65">
        <v>1</v>
      </c>
      <c r="C18" s="65">
        <v>80000</v>
      </c>
      <c r="D18" s="65">
        <v>12</v>
      </c>
      <c r="E18" s="2">
        <f t="shared" si="1"/>
        <v>960000</v>
      </c>
      <c r="F18" s="65">
        <v>80000</v>
      </c>
      <c r="G18" s="65">
        <v>80000</v>
      </c>
      <c r="H18" s="65">
        <v>80000</v>
      </c>
      <c r="I18" s="65">
        <v>80000</v>
      </c>
      <c r="J18" s="65">
        <v>80000</v>
      </c>
      <c r="K18" s="65">
        <v>80000</v>
      </c>
      <c r="L18" s="65">
        <v>80000</v>
      </c>
      <c r="M18" s="65">
        <v>80000</v>
      </c>
      <c r="N18" s="65">
        <v>80000</v>
      </c>
      <c r="O18" s="65">
        <v>80000</v>
      </c>
      <c r="P18" s="65">
        <v>80000</v>
      </c>
      <c r="Q18" s="65">
        <v>80000</v>
      </c>
      <c r="R18" s="26">
        <f t="shared" si="0"/>
        <v>0</v>
      </c>
    </row>
    <row r="19" spans="1:18" ht="12.75">
      <c r="A19" s="66" t="s">
        <v>213</v>
      </c>
      <c r="B19" s="65">
        <v>1</v>
      </c>
      <c r="C19" s="65">
        <v>350000</v>
      </c>
      <c r="D19" s="65">
        <v>12</v>
      </c>
      <c r="E19" s="2">
        <f t="shared" si="1"/>
        <v>4200000</v>
      </c>
      <c r="F19" s="65">
        <v>350000</v>
      </c>
      <c r="G19" s="65">
        <v>350000</v>
      </c>
      <c r="H19" s="65">
        <v>350000</v>
      </c>
      <c r="I19" s="65">
        <v>350000</v>
      </c>
      <c r="J19" s="65">
        <v>350000</v>
      </c>
      <c r="K19" s="65">
        <v>350000</v>
      </c>
      <c r="L19" s="65">
        <v>350000</v>
      </c>
      <c r="M19" s="65">
        <v>350000</v>
      </c>
      <c r="N19" s="65">
        <v>350000</v>
      </c>
      <c r="O19" s="65">
        <v>350000</v>
      </c>
      <c r="P19" s="65">
        <v>350000</v>
      </c>
      <c r="Q19" s="65">
        <v>350000</v>
      </c>
      <c r="R19" s="26">
        <f t="shared" si="0"/>
        <v>0</v>
      </c>
    </row>
    <row r="20" spans="1:18" ht="12.75">
      <c r="A20" s="66" t="s">
        <v>230</v>
      </c>
      <c r="B20" s="65">
        <v>1</v>
      </c>
      <c r="C20" s="65">
        <v>324971.8</v>
      </c>
      <c r="D20" s="65">
        <v>12</v>
      </c>
      <c r="E20" s="2">
        <f t="shared" si="1"/>
        <v>3899661.5999999996</v>
      </c>
      <c r="F20" s="65">
        <v>324971.8</v>
      </c>
      <c r="G20" s="65">
        <v>324971.8</v>
      </c>
      <c r="H20" s="65">
        <v>324971.8</v>
      </c>
      <c r="I20" s="65">
        <v>324971.8</v>
      </c>
      <c r="J20" s="65">
        <v>324971.8</v>
      </c>
      <c r="K20" s="65">
        <v>324971.8</v>
      </c>
      <c r="L20" s="65">
        <v>324971.8</v>
      </c>
      <c r="M20" s="65">
        <v>324971.8</v>
      </c>
      <c r="N20" s="65">
        <v>324971.8</v>
      </c>
      <c r="O20" s="65">
        <v>324971.8</v>
      </c>
      <c r="P20" s="65">
        <v>324971.8</v>
      </c>
      <c r="Q20" s="65">
        <v>324971.8</v>
      </c>
      <c r="R20" s="26">
        <f t="shared" si="0"/>
        <v>0</v>
      </c>
    </row>
    <row r="21" spans="1:18" ht="12.75">
      <c r="A21" s="66" t="s">
        <v>201</v>
      </c>
      <c r="B21" s="65">
        <v>1</v>
      </c>
      <c r="C21" s="65">
        <v>270117.7</v>
      </c>
      <c r="D21" s="65">
        <v>12</v>
      </c>
      <c r="E21" s="2">
        <f t="shared" si="1"/>
        <v>3241412.4000000004</v>
      </c>
      <c r="F21" s="65">
        <v>270117.7</v>
      </c>
      <c r="G21" s="65">
        <v>270117.7</v>
      </c>
      <c r="H21" s="65">
        <v>270117.7</v>
      </c>
      <c r="I21" s="65">
        <v>270117.7</v>
      </c>
      <c r="J21" s="65">
        <v>270117.7</v>
      </c>
      <c r="K21" s="65">
        <v>270117.7</v>
      </c>
      <c r="L21" s="65">
        <v>270117.7</v>
      </c>
      <c r="M21" s="65">
        <v>270117.7</v>
      </c>
      <c r="N21" s="65">
        <v>270117.7</v>
      </c>
      <c r="O21" s="65">
        <v>270117.7</v>
      </c>
      <c r="P21" s="65">
        <v>270117.7</v>
      </c>
      <c r="Q21" s="65">
        <v>270117.7</v>
      </c>
      <c r="R21" s="26">
        <f t="shared" si="0"/>
        <v>0</v>
      </c>
    </row>
    <row r="22" spans="1:18" ht="13.5" thickBot="1">
      <c r="A22" s="66" t="s">
        <v>202</v>
      </c>
      <c r="B22" s="65">
        <v>1</v>
      </c>
      <c r="C22" s="65">
        <v>211600</v>
      </c>
      <c r="D22" s="65">
        <v>12</v>
      </c>
      <c r="E22" s="2">
        <f t="shared" si="1"/>
        <v>2539200</v>
      </c>
      <c r="F22" s="65">
        <v>211600</v>
      </c>
      <c r="G22" s="65">
        <v>211600</v>
      </c>
      <c r="H22" s="65">
        <v>211600</v>
      </c>
      <c r="I22" s="65">
        <v>211600</v>
      </c>
      <c r="J22" s="65">
        <v>211600</v>
      </c>
      <c r="K22" s="65">
        <v>211600</v>
      </c>
      <c r="L22" s="65">
        <v>211600</v>
      </c>
      <c r="M22" s="65">
        <v>211600</v>
      </c>
      <c r="N22" s="65">
        <v>211600</v>
      </c>
      <c r="O22" s="65">
        <v>211600</v>
      </c>
      <c r="P22" s="65">
        <v>211600</v>
      </c>
      <c r="Q22" s="65">
        <v>211600</v>
      </c>
      <c r="R22" s="26">
        <f t="shared" si="0"/>
        <v>0</v>
      </c>
    </row>
    <row r="23" spans="1:18" ht="13.5" thickBot="1">
      <c r="A23" s="41"/>
      <c r="B23" s="1"/>
      <c r="C23" s="1"/>
      <c r="D23" s="1"/>
      <c r="E23" s="2">
        <f t="shared" si="1"/>
        <v>0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26">
        <f t="shared" si="0"/>
        <v>0</v>
      </c>
    </row>
    <row r="24" spans="1:18" ht="13.5" thickBot="1">
      <c r="A24" s="41"/>
      <c r="B24" s="1"/>
      <c r="C24" s="1"/>
      <c r="D24" s="1"/>
      <c r="E24" s="2">
        <f t="shared" si="1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6">
        <f t="shared" si="0"/>
        <v>0</v>
      </c>
    </row>
    <row r="25" spans="1:18" ht="13.5" thickBot="1">
      <c r="A25" s="41"/>
      <c r="B25" s="1"/>
      <c r="C25" s="1"/>
      <c r="D25" s="1"/>
      <c r="E25" s="2">
        <f t="shared" si="1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6">
        <f t="shared" si="0"/>
        <v>0</v>
      </c>
    </row>
    <row r="26" spans="1:18" ht="13.5" thickBot="1">
      <c r="A26" s="41"/>
      <c r="B26" s="1"/>
      <c r="C26" s="1"/>
      <c r="D26" s="1"/>
      <c r="E26" s="2">
        <f t="shared" si="1"/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0"/>
        <v>0</v>
      </c>
    </row>
    <row r="27" spans="1:18" ht="13.5" thickBot="1">
      <c r="A27" s="41"/>
      <c r="B27" s="1"/>
      <c r="C27" s="1"/>
      <c r="D27" s="1"/>
      <c r="E27" s="2">
        <f t="shared" si="1"/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0"/>
        <v>0</v>
      </c>
    </row>
    <row r="28" spans="1:18" ht="13.5" thickBot="1">
      <c r="A28" s="41"/>
      <c r="B28" s="1"/>
      <c r="C28" s="1"/>
      <c r="D28" s="1"/>
      <c r="E28" s="2">
        <f t="shared" si="1"/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6">
        <f t="shared" si="0"/>
        <v>0</v>
      </c>
    </row>
    <row r="29" spans="1:18" ht="13.5" thickBot="1">
      <c r="A29" s="41"/>
      <c r="B29" s="1"/>
      <c r="C29" s="1"/>
      <c r="D29" s="1"/>
      <c r="E29" s="2">
        <f t="shared" si="1"/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 t="shared" si="0"/>
        <v>0</v>
      </c>
    </row>
    <row r="30" spans="1:18" ht="12.75">
      <c r="A30" s="109" t="s">
        <v>0</v>
      </c>
      <c r="B30" s="110"/>
      <c r="C30" s="110"/>
      <c r="D30" s="111"/>
      <c r="E30" s="3">
        <f aca="true" t="shared" si="2" ref="E30:Q30">SUM(E3:E29)</f>
        <v>64987370.4</v>
      </c>
      <c r="F30" s="3">
        <f t="shared" si="2"/>
        <v>5415614.2</v>
      </c>
      <c r="G30" s="3">
        <f t="shared" si="2"/>
        <v>5415614.2</v>
      </c>
      <c r="H30" s="3">
        <f t="shared" si="2"/>
        <v>5415614.2</v>
      </c>
      <c r="I30" s="3">
        <f t="shared" si="2"/>
        <v>5415614.2</v>
      </c>
      <c r="J30" s="3">
        <f t="shared" si="2"/>
        <v>5415614.2</v>
      </c>
      <c r="K30" s="3">
        <f t="shared" si="2"/>
        <v>5415614.2</v>
      </c>
      <c r="L30" s="3">
        <f t="shared" si="2"/>
        <v>5415614.2</v>
      </c>
      <c r="M30" s="3">
        <f t="shared" si="2"/>
        <v>5415614.2</v>
      </c>
      <c r="N30" s="3">
        <f t="shared" si="2"/>
        <v>5415614.2</v>
      </c>
      <c r="O30" s="3">
        <f t="shared" si="2"/>
        <v>5415614.2</v>
      </c>
      <c r="P30" s="3">
        <f t="shared" si="2"/>
        <v>5415614.2</v>
      </c>
      <c r="Q30" s="3">
        <f t="shared" si="2"/>
        <v>5415614.2</v>
      </c>
      <c r="R30" s="26">
        <f t="shared" si="0"/>
        <v>0</v>
      </c>
    </row>
  </sheetData>
  <sheetProtection sheet="1" objects="1" scenarios="1"/>
  <mergeCells count="2">
    <mergeCell ref="A1:Q1"/>
    <mergeCell ref="A30:D30"/>
  </mergeCells>
  <printOptions/>
  <pageMargins left="0.7" right="0.7" top="0.75" bottom="0.75" header="0.3" footer="0.3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ptumwesigye</dc:creator>
  <cp:keywords/>
  <dc:description/>
  <cp:lastModifiedBy>Kyarumba CDC</cp:lastModifiedBy>
  <cp:lastPrinted>2021-10-13T23:31:33Z</cp:lastPrinted>
  <dcterms:created xsi:type="dcterms:W3CDTF">2021-02-22T14:08:53Z</dcterms:created>
  <dcterms:modified xsi:type="dcterms:W3CDTF">2022-02-03T09:42:17Z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0x010100FAAB7D8746139A4B859AE9D1318D67EB</vt:lpwstr>
  </property>
</Properties>
</file>